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omments4.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T:\Sylvia\Website_Upload\"/>
    </mc:Choice>
  </mc:AlternateContent>
  <xr:revisionPtr revIDLastSave="0" documentId="8_{805640CB-DABC-4217-9B7B-4C9D736EF442}" xr6:coauthVersionLast="36" xr6:coauthVersionMax="36" xr10:uidLastSave="{00000000-0000-0000-0000-000000000000}"/>
  <bookViews>
    <workbookView xWindow="0" yWindow="0" windowWidth="23040" windowHeight="9060" tabRatio="731" xr2:uid="{7B9A164E-897A-4B70-8A6A-BB11269ACCFE}"/>
  </bookViews>
  <sheets>
    <sheet name="Info Kurzanleitung" sheetId="10" r:id="rId1"/>
    <sheet name="THG-Faktoren" sheetId="13" r:id="rId2"/>
    <sheet name="Daten-Infomationen " sheetId="6" r:id="rId3"/>
    <sheet name="Übersicht Gebäude" sheetId="1" r:id="rId4"/>
    <sheet name="Geb.Vorlage" sheetId="2" r:id="rId5"/>
    <sheet name="Beispiel1" sheetId="14" r:id="rId6"/>
    <sheet name="Beispiel2" sheetId="12" r:id="rId7"/>
  </sheets>
  <definedNames>
    <definedName name="_xlnm._FilterDatabase" localSheetId="3" hidden="1">'Übersicht Gebäude'!$A$11:$AT$13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2" l="1"/>
  <c r="B25" i="12"/>
  <c r="B26" i="14"/>
  <c r="B25" i="2"/>
  <c r="B25" i="14"/>
  <c r="D104" i="14"/>
  <c r="C104" i="14"/>
  <c r="D98" i="14"/>
  <c r="C98" i="14"/>
  <c r="C88" i="14"/>
  <c r="C80" i="14"/>
  <c r="C72" i="14"/>
  <c r="C64" i="14"/>
  <c r="C50" i="14"/>
  <c r="C49" i="14"/>
  <c r="C48" i="14"/>
  <c r="R39" i="14"/>
  <c r="K39" i="14"/>
  <c r="C36" i="14"/>
  <c r="D36" i="14" s="1"/>
  <c r="B36" i="14"/>
  <c r="W35" i="14"/>
  <c r="V35" i="14"/>
  <c r="U35" i="14"/>
  <c r="T35" i="14"/>
  <c r="S35" i="14"/>
  <c r="R35" i="14"/>
  <c r="Q35" i="14"/>
  <c r="P35" i="14"/>
  <c r="O35" i="14"/>
  <c r="N35" i="14"/>
  <c r="M35" i="14"/>
  <c r="L35" i="14"/>
  <c r="K35" i="14"/>
  <c r="J35" i="14"/>
  <c r="I35" i="14"/>
  <c r="H35" i="14"/>
  <c r="D34" i="14"/>
  <c r="C34" i="14"/>
  <c r="C35" i="14" s="1"/>
  <c r="B34" i="14"/>
  <c r="B35" i="14" s="1"/>
  <c r="D35" i="14" s="1"/>
  <c r="C33" i="14"/>
  <c r="B33" i="14"/>
  <c r="D33" i="14" s="1"/>
  <c r="D32" i="14"/>
  <c r="C32" i="14"/>
  <c r="B32" i="14"/>
  <c r="W29" i="14"/>
  <c r="V29" i="14"/>
  <c r="U29" i="14"/>
  <c r="C29" i="14" s="1"/>
  <c r="C43" i="14" s="1"/>
  <c r="T29" i="14"/>
  <c r="S29" i="14"/>
  <c r="R29" i="14"/>
  <c r="Q29" i="14"/>
  <c r="P29" i="14"/>
  <c r="O29" i="14"/>
  <c r="N29" i="14"/>
  <c r="M29" i="14"/>
  <c r="L29" i="14"/>
  <c r="K29" i="14"/>
  <c r="J29" i="14"/>
  <c r="B29" i="14" s="1"/>
  <c r="I29" i="14"/>
  <c r="H29" i="14"/>
  <c r="O28" i="14"/>
  <c r="N28" i="14"/>
  <c r="M28" i="14"/>
  <c r="W27" i="14"/>
  <c r="V27" i="14"/>
  <c r="U27" i="14"/>
  <c r="C27" i="14" s="1"/>
  <c r="T27" i="14"/>
  <c r="S27" i="14"/>
  <c r="R27" i="14"/>
  <c r="R28" i="14" s="1"/>
  <c r="Q27" i="14"/>
  <c r="Q28" i="14" s="1"/>
  <c r="P27" i="14"/>
  <c r="P28" i="14" s="1"/>
  <c r="O27" i="14"/>
  <c r="N27" i="14"/>
  <c r="M27" i="14"/>
  <c r="L27" i="14"/>
  <c r="L28" i="14" s="1"/>
  <c r="K27" i="14"/>
  <c r="J27" i="14"/>
  <c r="J28" i="14" s="1"/>
  <c r="I27" i="14"/>
  <c r="H27" i="14"/>
  <c r="W26" i="14"/>
  <c r="W28" i="14" s="1"/>
  <c r="V26" i="14"/>
  <c r="V28" i="14" s="1"/>
  <c r="U26" i="14"/>
  <c r="U28" i="14" s="1"/>
  <c r="T26" i="14"/>
  <c r="T28" i="14" s="1"/>
  <c r="S26" i="14"/>
  <c r="S28" i="14" s="1"/>
  <c r="R26" i="14"/>
  <c r="Q26" i="14"/>
  <c r="P26" i="14"/>
  <c r="O26" i="14"/>
  <c r="N26" i="14"/>
  <c r="M26" i="14"/>
  <c r="L26" i="14"/>
  <c r="K26" i="14"/>
  <c r="K28" i="14" s="1"/>
  <c r="J26" i="14"/>
  <c r="I26" i="14"/>
  <c r="H26" i="14"/>
  <c r="W25" i="14"/>
  <c r="V25" i="14"/>
  <c r="C25" i="14" s="1"/>
  <c r="C39" i="14" s="1"/>
  <c r="E39" i="14" s="1"/>
  <c r="U25" i="14"/>
  <c r="T25" i="14"/>
  <c r="S25" i="14"/>
  <c r="R25" i="14"/>
  <c r="Q25" i="14"/>
  <c r="P25" i="14"/>
  <c r="O25" i="14"/>
  <c r="N25" i="14"/>
  <c r="M25" i="14"/>
  <c r="L25" i="14"/>
  <c r="K25" i="14"/>
  <c r="J25" i="14"/>
  <c r="I25" i="14"/>
  <c r="H25" i="14"/>
  <c r="B22" i="14"/>
  <c r="B21" i="14"/>
  <c r="B20" i="14"/>
  <c r="B19" i="14"/>
  <c r="B18" i="14"/>
  <c r="B17" i="14"/>
  <c r="B16" i="14"/>
  <c r="D11" i="14"/>
  <c r="D11" i="12"/>
  <c r="O14" i="1"/>
  <c r="O13" i="1"/>
  <c r="O12" i="1"/>
  <c r="I28" i="14" l="1"/>
  <c r="H28" i="14"/>
  <c r="B39" i="14"/>
  <c r="D25" i="14"/>
  <c r="D29" i="14"/>
  <c r="B43" i="14"/>
  <c r="D43" i="14" s="1"/>
  <c r="E43" i="14" s="1"/>
  <c r="E48" i="14"/>
  <c r="C41" i="14"/>
  <c r="D50" i="14"/>
  <c r="C26" i="14"/>
  <c r="C40" i="14" s="1"/>
  <c r="E49" i="14" s="1"/>
  <c r="B27" i="14"/>
  <c r="D48" i="14"/>
  <c r="D26" i="14" l="1"/>
  <c r="B40" i="14"/>
  <c r="D49" i="14"/>
  <c r="C42" i="14"/>
  <c r="E42" i="14" s="1"/>
  <c r="C28" i="14"/>
  <c r="B28" i="14"/>
  <c r="D28" i="14" s="1"/>
  <c r="D27" i="14"/>
  <c r="B41" i="14"/>
  <c r="B42" i="14" s="1"/>
  <c r="E50" i="14"/>
  <c r="E51" i="14" s="1"/>
  <c r="D51" i="14"/>
  <c r="C49" i="2" l="1"/>
  <c r="C50" i="2"/>
  <c r="C48" i="2"/>
  <c r="D43" i="2" l="1"/>
  <c r="E43" i="2"/>
  <c r="B19" i="2"/>
  <c r="B18" i="2"/>
  <c r="B17" i="2"/>
  <c r="C33" i="12"/>
  <c r="M28" i="2"/>
  <c r="B22" i="12" l="1"/>
  <c r="B21" i="12"/>
  <c r="B20" i="12"/>
  <c r="B19" i="12"/>
  <c r="B18" i="12"/>
  <c r="B17" i="12"/>
  <c r="B16" i="12"/>
  <c r="B16" i="2"/>
  <c r="D104" i="12"/>
  <c r="C104" i="12"/>
  <c r="D98" i="12"/>
  <c r="C98" i="12"/>
  <c r="C88" i="12"/>
  <c r="C80" i="12"/>
  <c r="C72" i="12"/>
  <c r="C64" i="12"/>
  <c r="R39" i="12"/>
  <c r="K39" i="12"/>
  <c r="C36" i="12"/>
  <c r="D36" i="12" s="1"/>
  <c r="B36" i="12"/>
  <c r="W35" i="12"/>
  <c r="V35" i="12"/>
  <c r="U35" i="12"/>
  <c r="T35" i="12"/>
  <c r="S35" i="12"/>
  <c r="R35" i="12"/>
  <c r="Q35" i="12"/>
  <c r="P35" i="12"/>
  <c r="O35" i="12"/>
  <c r="N35" i="12"/>
  <c r="M35" i="12"/>
  <c r="L35" i="12"/>
  <c r="K35" i="12"/>
  <c r="J35" i="12"/>
  <c r="I35" i="12"/>
  <c r="H35" i="12"/>
  <c r="C34" i="12"/>
  <c r="B34" i="12"/>
  <c r="B33" i="12"/>
  <c r="C32" i="12"/>
  <c r="B32" i="12"/>
  <c r="D32" i="12" s="1"/>
  <c r="W29" i="12"/>
  <c r="V29" i="12"/>
  <c r="U29" i="12"/>
  <c r="B29" i="12" s="1"/>
  <c r="T29" i="12"/>
  <c r="S29" i="12"/>
  <c r="R29" i="12"/>
  <c r="Q29" i="12"/>
  <c r="P29" i="12"/>
  <c r="O29" i="12"/>
  <c r="N29" i="12"/>
  <c r="M29" i="12"/>
  <c r="L29" i="12"/>
  <c r="K29" i="12"/>
  <c r="J29" i="12"/>
  <c r="I29" i="12"/>
  <c r="H29" i="12"/>
  <c r="W27" i="12"/>
  <c r="V27" i="12"/>
  <c r="U27" i="12"/>
  <c r="C27" i="12" s="1"/>
  <c r="T27" i="12"/>
  <c r="S27" i="12"/>
  <c r="R27" i="12"/>
  <c r="Q27" i="12"/>
  <c r="P27" i="12"/>
  <c r="O27" i="12"/>
  <c r="N27" i="12"/>
  <c r="M27" i="12"/>
  <c r="L27" i="12"/>
  <c r="K27" i="12"/>
  <c r="J27" i="12"/>
  <c r="I27" i="12"/>
  <c r="H27" i="12"/>
  <c r="B27" i="12" s="1"/>
  <c r="W26" i="12"/>
  <c r="W28" i="12" s="1"/>
  <c r="V26" i="12"/>
  <c r="V28" i="12" s="1"/>
  <c r="U26" i="12"/>
  <c r="U28" i="12" s="1"/>
  <c r="T26" i="12"/>
  <c r="T28" i="12" s="1"/>
  <c r="S26" i="12"/>
  <c r="S28" i="12" s="1"/>
  <c r="R26" i="12"/>
  <c r="R28" i="12" s="1"/>
  <c r="Q26" i="12"/>
  <c r="Q28" i="12" s="1"/>
  <c r="P26" i="12"/>
  <c r="P28" i="12" s="1"/>
  <c r="O26" i="12"/>
  <c r="O28" i="12" s="1"/>
  <c r="N26" i="12"/>
  <c r="N28" i="12" s="1"/>
  <c r="M26" i="12"/>
  <c r="M28" i="12" s="1"/>
  <c r="L26" i="12"/>
  <c r="C26" i="12" s="1"/>
  <c r="K26" i="12"/>
  <c r="J26" i="12"/>
  <c r="I26" i="12"/>
  <c r="H26" i="12"/>
  <c r="W25" i="12"/>
  <c r="V25" i="12"/>
  <c r="U25" i="12"/>
  <c r="T25" i="12"/>
  <c r="S25" i="12"/>
  <c r="R25" i="12"/>
  <c r="Q25" i="12"/>
  <c r="P25" i="12"/>
  <c r="O25" i="12"/>
  <c r="N25" i="12"/>
  <c r="M25" i="12"/>
  <c r="L25" i="12"/>
  <c r="K25" i="12"/>
  <c r="J25" i="12"/>
  <c r="I25" i="12"/>
  <c r="H25" i="12"/>
  <c r="C43" i="2"/>
  <c r="B43" i="2"/>
  <c r="N28" i="2"/>
  <c r="O28" i="2"/>
  <c r="P28" i="2"/>
  <c r="Q28" i="2"/>
  <c r="R28" i="2"/>
  <c r="S28" i="2"/>
  <c r="T28" i="2"/>
  <c r="U28" i="2"/>
  <c r="V28" i="2"/>
  <c r="W28" i="2"/>
  <c r="C29" i="2"/>
  <c r="C25" i="2"/>
  <c r="M25" i="2"/>
  <c r="I29" i="2"/>
  <c r="J29" i="2"/>
  <c r="K29" i="2"/>
  <c r="L29" i="2"/>
  <c r="M29" i="2"/>
  <c r="N29" i="2"/>
  <c r="O29" i="2"/>
  <c r="P29" i="2"/>
  <c r="Q29" i="2"/>
  <c r="R29" i="2"/>
  <c r="S29" i="2"/>
  <c r="T29" i="2"/>
  <c r="U29" i="2"/>
  <c r="V29" i="2"/>
  <c r="W29" i="2"/>
  <c r="H29" i="2"/>
  <c r="I27" i="2"/>
  <c r="J27" i="2"/>
  <c r="K27" i="2"/>
  <c r="L27" i="2"/>
  <c r="C27" i="2" s="1"/>
  <c r="D50" i="2" s="1"/>
  <c r="M27" i="2"/>
  <c r="N27" i="2"/>
  <c r="O27" i="2"/>
  <c r="P27" i="2"/>
  <c r="Q27" i="2"/>
  <c r="R27" i="2"/>
  <c r="S27" i="2"/>
  <c r="T27" i="2"/>
  <c r="U27" i="2"/>
  <c r="V27" i="2"/>
  <c r="W27" i="2"/>
  <c r="H27" i="2"/>
  <c r="I26" i="2"/>
  <c r="J26" i="2"/>
  <c r="K26" i="2"/>
  <c r="L26" i="2"/>
  <c r="M26" i="2"/>
  <c r="N26" i="2"/>
  <c r="O26" i="2"/>
  <c r="P26" i="2"/>
  <c r="Q26" i="2"/>
  <c r="R26" i="2"/>
  <c r="S26" i="2"/>
  <c r="T26" i="2"/>
  <c r="U26" i="2"/>
  <c r="V26" i="2"/>
  <c r="W26" i="2"/>
  <c r="H26" i="2"/>
  <c r="N25" i="2"/>
  <c r="O25" i="2"/>
  <c r="P25" i="2"/>
  <c r="Q25" i="2"/>
  <c r="R25" i="2"/>
  <c r="S25" i="2"/>
  <c r="T25" i="2"/>
  <c r="U25" i="2"/>
  <c r="V25" i="2"/>
  <c r="W25" i="2"/>
  <c r="H25" i="2"/>
  <c r="I25" i="2"/>
  <c r="J25" i="2"/>
  <c r="K25" i="2"/>
  <c r="L25" i="2"/>
  <c r="B32" i="2"/>
  <c r="B36" i="2"/>
  <c r="B33" i="2"/>
  <c r="C36" i="2"/>
  <c r="C32" i="2"/>
  <c r="C33" i="2"/>
  <c r="C34" i="2"/>
  <c r="B34" i="2"/>
  <c r="N14" i="1"/>
  <c r="D14" i="1"/>
  <c r="H14" i="1"/>
  <c r="S14" i="1"/>
  <c r="K14" i="1"/>
  <c r="F14" i="1"/>
  <c r="C14" i="1"/>
  <c r="J14" i="1"/>
  <c r="AR14" i="1"/>
  <c r="AH14" i="1"/>
  <c r="AO14" i="1"/>
  <c r="Q14" i="1"/>
  <c r="AS14" i="1"/>
  <c r="U14" i="1"/>
  <c r="AL14" i="1"/>
  <c r="AQ14" i="1"/>
  <c r="AM14" i="1"/>
  <c r="P14" i="1"/>
  <c r="R14" i="1"/>
  <c r="X14" i="1"/>
  <c r="AF14" i="1"/>
  <c r="AG14" i="1"/>
  <c r="AN14" i="1"/>
  <c r="E14" i="1"/>
  <c r="AP14" i="1"/>
  <c r="AB14" i="1"/>
  <c r="I14" i="1"/>
  <c r="AC14" i="1"/>
  <c r="G14" i="1"/>
  <c r="B26" i="2" l="1"/>
  <c r="J28" i="2"/>
  <c r="K28" i="2"/>
  <c r="J28" i="12"/>
  <c r="I28" i="12"/>
  <c r="L28" i="2"/>
  <c r="I28" i="2"/>
  <c r="H28" i="2"/>
  <c r="D33" i="12"/>
  <c r="B35" i="12"/>
  <c r="C35" i="12"/>
  <c r="L28" i="12"/>
  <c r="H28" i="12"/>
  <c r="C25" i="12"/>
  <c r="C39" i="12" s="1"/>
  <c r="C41" i="12"/>
  <c r="D50" i="12"/>
  <c r="D48" i="12"/>
  <c r="B40" i="12"/>
  <c r="B43" i="12"/>
  <c r="D25" i="12"/>
  <c r="B39" i="12"/>
  <c r="B28" i="12"/>
  <c r="D27" i="12"/>
  <c r="B41" i="12"/>
  <c r="C29" i="12"/>
  <c r="C43" i="12" s="1"/>
  <c r="K28" i="12"/>
  <c r="D34" i="12"/>
  <c r="C26" i="2"/>
  <c r="B29" i="2"/>
  <c r="B27" i="2"/>
  <c r="D27" i="2" s="1"/>
  <c r="B39" i="2"/>
  <c r="D34" i="2"/>
  <c r="D36" i="2"/>
  <c r="D33" i="2"/>
  <c r="D32" i="2"/>
  <c r="K39" i="2"/>
  <c r="R39" i="2"/>
  <c r="R13" i="1"/>
  <c r="AM13" i="1"/>
  <c r="U13" i="1"/>
  <c r="AH13" i="1"/>
  <c r="AF13" i="1"/>
  <c r="N13" i="1"/>
  <c r="M14" i="1"/>
  <c r="G13" i="1"/>
  <c r="K13" i="1"/>
  <c r="AQ13" i="1"/>
  <c r="M13" i="1"/>
  <c r="J13" i="1"/>
  <c r="AR13" i="1"/>
  <c r="AN13" i="1"/>
  <c r="AC13" i="1"/>
  <c r="S13" i="1"/>
  <c r="AO13" i="1"/>
  <c r="L14" i="1"/>
  <c r="V13" i="1"/>
  <c r="AL13" i="1"/>
  <c r="T14" i="1"/>
  <c r="F13" i="1"/>
  <c r="L13" i="1"/>
  <c r="I13" i="1"/>
  <c r="AP13" i="1"/>
  <c r="C13" i="1"/>
  <c r="AS13" i="1"/>
  <c r="P13" i="1"/>
  <c r="D13" i="1"/>
  <c r="AA14" i="1"/>
  <c r="AG13" i="1"/>
  <c r="Q13" i="1"/>
  <c r="H13" i="1"/>
  <c r="E13" i="1"/>
  <c r="AI14" i="1"/>
  <c r="Y14" i="1"/>
  <c r="V14" i="1"/>
  <c r="AB13" i="1"/>
  <c r="C28" i="2" l="1"/>
  <c r="D49" i="2"/>
  <c r="B42" i="12"/>
  <c r="D35" i="12"/>
  <c r="D26" i="12"/>
  <c r="D29" i="12"/>
  <c r="E39" i="12"/>
  <c r="E48" i="12"/>
  <c r="E50" i="12"/>
  <c r="C40" i="12"/>
  <c r="E49" i="12" s="1"/>
  <c r="D49" i="12"/>
  <c r="C28" i="12"/>
  <c r="Y13" i="1"/>
  <c r="AJ13" i="1"/>
  <c r="X13" i="1"/>
  <c r="AI13" i="1"/>
  <c r="AJ14" i="1"/>
  <c r="T13" i="1"/>
  <c r="AD14" i="1"/>
  <c r="AA13" i="1"/>
  <c r="D51" i="12" l="1"/>
  <c r="D28" i="12"/>
  <c r="E51" i="12"/>
  <c r="C42" i="12"/>
  <c r="W13" i="1"/>
  <c r="AK13" i="1"/>
  <c r="W14" i="1"/>
  <c r="Z14" i="1"/>
  <c r="Z13" i="1"/>
  <c r="AK14" i="1"/>
  <c r="AD13" i="1"/>
  <c r="E42" i="12" l="1"/>
  <c r="D48" i="2"/>
  <c r="AE14" i="1"/>
  <c r="AE13" i="1"/>
  <c r="B22" i="2" l="1"/>
  <c r="B21" i="2"/>
  <c r="AI12" i="1"/>
  <c r="AB12" i="1"/>
  <c r="M17" i="6" l="1"/>
  <c r="M18" i="6"/>
  <c r="M16" i="6"/>
  <c r="B20" i="2" l="1"/>
  <c r="W35" i="2"/>
  <c r="V35" i="2"/>
  <c r="U35" i="2"/>
  <c r="T35" i="2"/>
  <c r="S35" i="2"/>
  <c r="R35" i="2"/>
  <c r="Q35" i="2"/>
  <c r="P35" i="2"/>
  <c r="O35" i="2"/>
  <c r="N35" i="2"/>
  <c r="M35" i="2"/>
  <c r="L35" i="2"/>
  <c r="K35" i="2"/>
  <c r="J35" i="2"/>
  <c r="I35" i="2"/>
  <c r="H35" i="2"/>
  <c r="D11" i="2"/>
  <c r="B35" i="2"/>
  <c r="B28" i="2"/>
  <c r="D28" i="2" s="1"/>
  <c r="D25" i="2"/>
  <c r="AO12" i="1"/>
  <c r="J12" i="1"/>
  <c r="F12" i="1"/>
  <c r="AR12" i="1"/>
  <c r="K12" i="1"/>
  <c r="E12" i="1"/>
  <c r="AH12" i="1"/>
  <c r="AS12" i="1"/>
  <c r="AG12" i="1"/>
  <c r="H12" i="1"/>
  <c r="C12" i="1"/>
  <c r="AL12" i="1"/>
  <c r="AQ12" i="1"/>
  <c r="AC12" i="1"/>
  <c r="AM12" i="1"/>
  <c r="D12" i="1"/>
  <c r="AF12" i="1"/>
  <c r="I12" i="1"/>
  <c r="G12" i="1"/>
  <c r="AN12" i="1"/>
  <c r="AP12" i="1"/>
  <c r="D26" i="2" l="1"/>
  <c r="B40" i="2"/>
  <c r="AO4" i="1"/>
  <c r="AM4" i="1"/>
  <c r="AM6" i="1"/>
  <c r="AM8" i="1"/>
  <c r="AN4" i="1"/>
  <c r="AN8" i="1"/>
  <c r="AN6" i="1"/>
  <c r="AO6" i="1"/>
  <c r="AO8" i="1"/>
  <c r="AP6" i="1"/>
  <c r="AP4" i="1"/>
  <c r="AP8" i="1"/>
  <c r="AQ8" i="1"/>
  <c r="AQ6" i="1"/>
  <c r="AQ4" i="1"/>
  <c r="AR8" i="1"/>
  <c r="AR6" i="1"/>
  <c r="AR4" i="1"/>
  <c r="AS8" i="1"/>
  <c r="AS6" i="1"/>
  <c r="AS4" i="1"/>
  <c r="B41" i="2"/>
  <c r="C72" i="2"/>
  <c r="C64" i="2"/>
  <c r="C80" i="2"/>
  <c r="C88" i="2"/>
  <c r="D98" i="2"/>
  <c r="C98" i="2"/>
  <c r="D104" i="2"/>
  <c r="C104" i="2"/>
  <c r="M12" i="1"/>
  <c r="P12" i="1"/>
  <c r="AJ12" i="1"/>
  <c r="AA12" i="1"/>
  <c r="L12" i="1"/>
  <c r="S12" i="1"/>
  <c r="D29" i="2" l="1"/>
  <c r="B42" i="2"/>
  <c r="AA5" i="1"/>
  <c r="AA6" i="1"/>
  <c r="AA7" i="1"/>
  <c r="D51" i="2"/>
  <c r="AI6" i="1"/>
  <c r="L6" i="1"/>
  <c r="P6" i="1"/>
  <c r="AJ6" i="1"/>
  <c r="C35" i="2"/>
  <c r="D35" i="2" s="1"/>
  <c r="C41" i="2"/>
  <c r="E50" i="2" s="1"/>
  <c r="C40" i="2"/>
  <c r="E49" i="2" s="1"/>
  <c r="C39" i="2"/>
  <c r="Y12" i="1"/>
  <c r="R12" i="1"/>
  <c r="V12" i="1"/>
  <c r="N12" i="1"/>
  <c r="X12" i="1"/>
  <c r="AK12" i="1"/>
  <c r="U12" i="1"/>
  <c r="W12" i="1"/>
  <c r="Q12" i="1"/>
  <c r="O6" i="1" l="1"/>
  <c r="Y5" i="1"/>
  <c r="Y7" i="1"/>
  <c r="Y6" i="1"/>
  <c r="E39" i="2"/>
  <c r="E48" i="2"/>
  <c r="E51" i="2" s="1"/>
  <c r="Q6" i="1"/>
  <c r="U6" i="1"/>
  <c r="AK6" i="1"/>
  <c r="C42" i="2"/>
  <c r="Z12" i="1"/>
  <c r="T12" i="1"/>
  <c r="AD12" i="1"/>
  <c r="Z7" i="1" l="1"/>
  <c r="Z5" i="1"/>
  <c r="Z6" i="1"/>
  <c r="E42" i="2"/>
  <c r="T6" i="1"/>
  <c r="AE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 Swiderek</author>
  </authors>
  <commentList>
    <comment ref="A10" authorId="0" shapeId="0" xr:uid="{048469A1-6C4A-4AB1-8536-FDCC8D7D7FDE}">
      <text>
        <r>
          <rPr>
            <b/>
            <sz val="9"/>
            <color indexed="81"/>
            <rFont val="Segoe UI"/>
            <family val="2"/>
          </rPr>
          <t>Stefan Swiderek:</t>
        </r>
        <r>
          <rPr>
            <sz val="9"/>
            <color indexed="81"/>
            <rFont val="Segoe UI"/>
            <family val="2"/>
          </rPr>
          <t xml:space="preserve">
Nummer von Hand eintragen, Feld ist dazu da die Reihgenfolge wieder herstellen zu können, wenn über den Filter die Reihenfolge geändert wurde.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 Swiderek</author>
  </authors>
  <commentList>
    <comment ref="A15" authorId="0" shapeId="0" xr:uid="{825CF5F0-B915-45A1-81F4-D4420F483C62}">
      <text>
        <r>
          <rPr>
            <b/>
            <sz val="9"/>
            <color indexed="81"/>
            <rFont val="Segoe UI"/>
            <family val="2"/>
          </rPr>
          <t>Stefan Swiderek:</t>
        </r>
        <r>
          <rPr>
            <sz val="9"/>
            <color indexed="81"/>
            <rFont val="Segoe UI"/>
            <family val="2"/>
          </rPr>
          <t xml:space="preserve">
Daten werden aus den Bauteilfeldern weiter unten bezogen. Wenn nichts eingetragen wurde, dann wird das Baujahr des Gebäudes eingetragen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Stefan Swiderek</author>
  </authors>
  <commentList>
    <comment ref="A15" authorId="0" shapeId="0" xr:uid="{75282FFC-262E-4FD2-94F8-21347D3C56BB}">
      <text>
        <r>
          <rPr>
            <b/>
            <sz val="9"/>
            <color indexed="81"/>
            <rFont val="Segoe UI"/>
            <family val="2"/>
          </rPr>
          <t>Stefan Swiderek:</t>
        </r>
        <r>
          <rPr>
            <sz val="9"/>
            <color indexed="81"/>
            <rFont val="Segoe UI"/>
            <family val="2"/>
          </rPr>
          <t xml:space="preserve">
Daten werden aus den Bauteilfeldern weiter unten bezogen. Wenn nichts eingetragen wurde, dann wird das Baujahr des Gebäudes eingetragen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 Swiderek</author>
  </authors>
  <commentList>
    <comment ref="A15" authorId="0" shapeId="0" xr:uid="{9496D019-7379-4FC9-9818-FE2281DE36FE}">
      <text>
        <r>
          <rPr>
            <b/>
            <sz val="9"/>
            <color indexed="81"/>
            <rFont val="Segoe UI"/>
            <family val="2"/>
          </rPr>
          <t>Stefan Swiderek:</t>
        </r>
        <r>
          <rPr>
            <sz val="9"/>
            <color indexed="81"/>
            <rFont val="Segoe UI"/>
            <family val="2"/>
          </rPr>
          <t xml:space="preserve">
Daten werden aus den Bauteilfeldern bezogen. Wenn nichts eingetragen wurde, dann wird das Baujahr des Gebäudes eingetragen
</t>
        </r>
      </text>
    </comment>
  </commentList>
</comments>
</file>

<file path=xl/sharedStrings.xml><?xml version="1.0" encoding="utf-8"?>
<sst xmlns="http://schemas.openxmlformats.org/spreadsheetml/2006/main" count="1345" uniqueCount="429">
  <si>
    <t xml:space="preserve">Berechnung der Vergleichskennwerte </t>
  </si>
  <si>
    <t xml:space="preserve">Umrechnungsfaktoren Energieträger auf kWh (grob gerundet) </t>
  </si>
  <si>
    <t>https://www.bundesanzeiger.de/pub/publication/GZb2vlJQJe1XCpSyM6h?0</t>
  </si>
  <si>
    <t xml:space="preserve">Link zum VerTEK Tool mit dem die Vergleichswerte auch berechnet werden können. </t>
  </si>
  <si>
    <t>Heizöl</t>
  </si>
  <si>
    <t xml:space="preserve">1 Liter </t>
  </si>
  <si>
    <t>kWh</t>
  </si>
  <si>
    <t>https://vertektool.iwu.de/</t>
  </si>
  <si>
    <t>Erdgas*</t>
  </si>
  <si>
    <t>1 m³</t>
  </si>
  <si>
    <t xml:space="preserve">*der Wert schwankt und kann in der Regel der Jahresabrechnung des Gasversorgers entnommen weden.  </t>
  </si>
  <si>
    <t xml:space="preserve">Flüssiggas </t>
  </si>
  <si>
    <t>1 kg</t>
  </si>
  <si>
    <t>https://www.iwu.de/publikationen/fachinformationen/energiebilanzen/</t>
  </si>
  <si>
    <t>Pellets</t>
  </si>
  <si>
    <t xml:space="preserve">1 m³ </t>
  </si>
  <si>
    <t>1 m³ entspricht ca. (ca. 650 kg)</t>
  </si>
  <si>
    <t>Gradtagszahlen Deutschland</t>
  </si>
  <si>
    <t>Holzhackschnitzel</t>
  </si>
  <si>
    <t>2 bis 4</t>
  </si>
  <si>
    <t xml:space="preserve">Stark abhäning von Feuchte und Material </t>
  </si>
  <si>
    <t>https://www.iwu.de/fileadmin/tools/gradtagzahlen/Gradtagzahlen-Deutschland.xlsx</t>
  </si>
  <si>
    <t xml:space="preserve">Holz </t>
  </si>
  <si>
    <t>Laubholz (MW)</t>
  </si>
  <si>
    <t xml:space="preserve">1 Rm </t>
  </si>
  <si>
    <t>1 Srm</t>
  </si>
  <si>
    <t>Douglasie,  Kiefer, Lärche</t>
  </si>
  <si>
    <t>KEA-Werte und Treibhausgas-Emissionsfaktoren</t>
  </si>
  <si>
    <t>Fichte,  Erle, Linde</t>
  </si>
  <si>
    <t>https://www.iwu.de/fileadmin/tools/kea/kea.pdf</t>
  </si>
  <si>
    <t>Sorte:</t>
  </si>
  <si>
    <t>Rundholz</t>
  </si>
  <si>
    <t>Stückiges Brennholz</t>
  </si>
  <si>
    <t>Maßbezeichnung: Definition:</t>
  </si>
  <si>
    <t>Festmeter (Fm) Kubikmeter feste Holzmasse</t>
  </si>
  <si>
    <t>Raummeter (Rm) geschichtetes Holz</t>
  </si>
  <si>
    <t>Schüttraummeter (Srm) lose geschüttetes stückiges Brennholz</t>
  </si>
  <si>
    <t>Holzanteil %</t>
  </si>
  <si>
    <t>Luftanteil</t>
  </si>
  <si>
    <t>1 Festmeter =</t>
  </si>
  <si>
    <t>1 Raummeter =</t>
  </si>
  <si>
    <t>1 Schüttraummeter =</t>
  </si>
  <si>
    <t xml:space="preserve">Quelle: </t>
  </si>
  <si>
    <t>EFFIZIENT HEIZEN MIT HOLZ UND SONNE</t>
  </si>
  <si>
    <t>Ein Ratgeber zu klima- und umweltbewusstem Handeln</t>
  </si>
  <si>
    <t>Ministerium für Umwelt, Landwirtschaft, Ernährung, Weinbau und Forsten</t>
  </si>
  <si>
    <t>Kaiser-Friedrich-Straße 1</t>
  </si>
  <si>
    <t>55116 Mainz</t>
  </si>
  <si>
    <t>August 2014 – 3. aktualisierte Auflage</t>
  </si>
  <si>
    <t>Emissionsfaktoren nach GEG Stand 03.2024 (Anlage 9)</t>
  </si>
  <si>
    <t>Energieeffizienzklassen nach GEG (Stand 03.2024 aus Anlage 10)</t>
  </si>
  <si>
    <r>
      <rPr>
        <b/>
        <sz val="11"/>
        <color theme="1"/>
        <rFont val="Calibri"/>
        <family val="2"/>
        <scheme val="minor"/>
      </rPr>
      <t xml:space="preserve">Gebäude hinzufügen: </t>
    </r>
    <r>
      <rPr>
        <sz val="11"/>
        <color theme="1"/>
        <rFont val="Calibri"/>
        <family val="2"/>
        <scheme val="minor"/>
      </rPr>
      <t xml:space="preserve">Eine Zeile kopieren und an gewünschter Stelle einfügen. Das Blatt </t>
    </r>
    <r>
      <rPr>
        <b/>
        <i/>
        <sz val="11"/>
        <color theme="1"/>
        <rFont val="Calibri"/>
        <family val="2"/>
      </rPr>
      <t>Geb.Vorlage</t>
    </r>
    <r>
      <rPr>
        <sz val="11"/>
        <color theme="1"/>
        <rFont val="Calibri"/>
        <family val="2"/>
        <scheme val="minor"/>
      </rPr>
      <t xml:space="preserve"> kopieren und neuen Namen vergeben. Den Namen in die Spalte "</t>
    </r>
    <r>
      <rPr>
        <b/>
        <i/>
        <sz val="11"/>
        <color theme="1"/>
        <rFont val="Calibri"/>
        <family val="2"/>
        <scheme val="minor"/>
      </rPr>
      <t>Name Blatt</t>
    </r>
    <r>
      <rPr>
        <sz val="11"/>
        <color theme="1"/>
        <rFont val="Calibri"/>
        <family val="2"/>
        <scheme val="minor"/>
      </rPr>
      <t>" eintragen. Fertig! Daten werden aus dem neuen Blatt abgerufen.</t>
    </r>
  </si>
  <si>
    <t xml:space="preserve">THG Emissionen alle Gebäude </t>
  </si>
  <si>
    <t xml:space="preserve">Mittelwert </t>
  </si>
  <si>
    <t>Strom</t>
  </si>
  <si>
    <t>Wärme</t>
  </si>
  <si>
    <t xml:space="preserve">Wasser </t>
  </si>
  <si>
    <t xml:space="preserve">Wärme Gesamt </t>
  </si>
  <si>
    <t>Wasser</t>
  </si>
  <si>
    <t xml:space="preserve">Gesamt </t>
  </si>
  <si>
    <t>[kWh/m²a]</t>
  </si>
  <si>
    <t>[m³/a]</t>
  </si>
  <si>
    <t xml:space="preserve"> [€]</t>
  </si>
  <si>
    <t>CO2e [t/a]</t>
  </si>
  <si>
    <t>Max</t>
  </si>
  <si>
    <t xml:space="preserve">Min </t>
  </si>
  <si>
    <t xml:space="preserve">Verbrauchskosten </t>
  </si>
  <si>
    <t>Vergleichskennwerte</t>
  </si>
  <si>
    <t>Vergleich zum Vergleichskennwert</t>
  </si>
  <si>
    <t xml:space="preserve">Energieträger </t>
  </si>
  <si>
    <t>Gebäude</t>
  </si>
  <si>
    <t>Baujahre letzte Sanierung</t>
  </si>
  <si>
    <t>lfn.</t>
  </si>
  <si>
    <t>Name Blatt</t>
  </si>
  <si>
    <t>Gebäudename</t>
  </si>
  <si>
    <t>Straße</t>
  </si>
  <si>
    <t>H.Nr</t>
  </si>
  <si>
    <t>Ort</t>
  </si>
  <si>
    <t>PLZ</t>
  </si>
  <si>
    <t>Hauptnutzung</t>
  </si>
  <si>
    <t>Nutzung 2</t>
  </si>
  <si>
    <t>Nutzung 3</t>
  </si>
  <si>
    <t>Gesamtfläche NGF</t>
  </si>
  <si>
    <t xml:space="preserve">Strom </t>
  </si>
  <si>
    <t xml:space="preserve">Wärme 1 </t>
  </si>
  <si>
    <t xml:space="preserve">Wärme 2 </t>
  </si>
  <si>
    <t>Wärme 1</t>
  </si>
  <si>
    <t>Wärme 2</t>
  </si>
  <si>
    <t>Baujahr</t>
  </si>
  <si>
    <t xml:space="preserve">Dach </t>
  </si>
  <si>
    <t xml:space="preserve">o. Geschossdecke </t>
  </si>
  <si>
    <t xml:space="preserve">Außenwand </t>
  </si>
  <si>
    <t xml:space="preserve">Kellerdecke </t>
  </si>
  <si>
    <t xml:space="preserve">Fenster </t>
  </si>
  <si>
    <t xml:space="preserve">Türen </t>
  </si>
  <si>
    <t>Hauptwärmeerzeuger</t>
  </si>
  <si>
    <t>[m²]</t>
  </si>
  <si>
    <t>%</t>
  </si>
  <si>
    <t>CO2e [kg/a]</t>
  </si>
  <si>
    <t>Geb.Vorlage</t>
  </si>
  <si>
    <t>Gebäudesteckbrief Vorlage</t>
  </si>
  <si>
    <t xml:space="preserve">Eingabefelder grün (Felder leer lassen wenn Daten nicht bzw. noch nicht bekannt sind) </t>
  </si>
  <si>
    <t>Beispielgebäude</t>
  </si>
  <si>
    <t xml:space="preserve">Anschrift </t>
  </si>
  <si>
    <t>Hausnummer</t>
  </si>
  <si>
    <t>Beispielstraße</t>
  </si>
  <si>
    <t>Beispielhausen</t>
  </si>
  <si>
    <t xml:space="preserve">Ansprechpartner </t>
  </si>
  <si>
    <t>Name</t>
  </si>
  <si>
    <t>Tel.</t>
  </si>
  <si>
    <t>E-Mail / usw.</t>
  </si>
  <si>
    <t>Hausmeister Krause</t>
  </si>
  <si>
    <t>0123 123456789</t>
  </si>
  <si>
    <t>Hausmeister@Krause.de</t>
  </si>
  <si>
    <t>Beispielschule</t>
  </si>
  <si>
    <t>Fläche (NGF)</t>
  </si>
  <si>
    <t>m²</t>
  </si>
  <si>
    <t>Beispielturnhalle</t>
  </si>
  <si>
    <t>Beispielmensa</t>
  </si>
  <si>
    <t>Gesamtfläche</t>
  </si>
  <si>
    <t xml:space="preserve">Baujahr Gebäude </t>
  </si>
  <si>
    <t xml:space="preserve">Kurze Beschreibung des Gebäudes mit Nutzung, Besonderheiten usw. </t>
  </si>
  <si>
    <t xml:space="preserve">Beispielschule mit Turnhalle und Mensa. Die Turnmhalle wird auch an den Abenden von Vereinen genutzt. Umkleiden sanierungsbedürftig und müffeln. </t>
  </si>
  <si>
    <t>Baujahr letzte energetische Sanierung</t>
  </si>
  <si>
    <t xml:space="preserve">oberste Geschossdecke </t>
  </si>
  <si>
    <t xml:space="preserve">Energieverbrauch </t>
  </si>
  <si>
    <t xml:space="preserve">Mittelwert der Jahre </t>
  </si>
  <si>
    <t>letztes Jahr</t>
  </si>
  <si>
    <t>Abweichung vom Mittelwert</t>
  </si>
  <si>
    <t>Strom [kWh]</t>
  </si>
  <si>
    <t>Wärme 1 [kWh]</t>
  </si>
  <si>
    <t>Wärme 2 [kWh]</t>
  </si>
  <si>
    <t>Wärme Gesamt [kWh]</t>
  </si>
  <si>
    <t>Wasser [m³]</t>
  </si>
  <si>
    <t>Energiekosten</t>
  </si>
  <si>
    <t>Strom [€]</t>
  </si>
  <si>
    <t>Wärme 1 [€]</t>
  </si>
  <si>
    <t>Wärme 2 [€]</t>
  </si>
  <si>
    <t>Wärme Gesamt [€]</t>
  </si>
  <si>
    <t>Wasser [€]</t>
  </si>
  <si>
    <t>Energieverbrauchskennwerte</t>
  </si>
  <si>
    <t>Spez. Verbrauch Mittelwert</t>
  </si>
  <si>
    <t>Letztes Jahr</t>
  </si>
  <si>
    <t>Vergleichswert*</t>
  </si>
  <si>
    <t>Abweichung vom Vergleichswert</t>
  </si>
  <si>
    <t>Strom [kWh/m²a]</t>
  </si>
  <si>
    <t>Wärme 1 [kWh/m²a]</t>
  </si>
  <si>
    <t>Wärme 2 [kWh/m²a]</t>
  </si>
  <si>
    <t>Wärme Gesamt [kWh/²a]</t>
  </si>
  <si>
    <t>*Quelle Vergleichswerte: Bekanntmachung Vergleichswerte NWG; Vergleichswerte Wasserverbrauch Mittelwert der Vorjahre</t>
  </si>
  <si>
    <t>Energieträger / Emissionen</t>
  </si>
  <si>
    <t>Art</t>
  </si>
  <si>
    <r>
      <t xml:space="preserve">*Emissionsfaktor CO2e </t>
    </r>
    <r>
      <rPr>
        <b/>
        <sz val="8"/>
        <color theme="1"/>
        <rFont val="Arial"/>
        <family val="2"/>
      </rPr>
      <t>(inkl. Vorketten)</t>
    </r>
    <r>
      <rPr>
        <b/>
        <sz val="11"/>
        <color theme="1"/>
        <rFont val="Calibri"/>
        <family val="2"/>
        <scheme val="minor"/>
      </rPr>
      <t xml:space="preserve"> [g/kWh]</t>
    </r>
  </si>
  <si>
    <t>CO2e Abs. [kg/a]</t>
  </si>
  <si>
    <t>CO2e spez. [kg/m²a]</t>
  </si>
  <si>
    <t xml:space="preserve">Strommix Deutschland </t>
  </si>
  <si>
    <t xml:space="preserve">Beispiel Gas </t>
  </si>
  <si>
    <t>Beispiel WP Strom</t>
  </si>
  <si>
    <t xml:space="preserve">Summe Emissionen </t>
  </si>
  <si>
    <t xml:space="preserve">*Daten können dem Blatt Daten-Informationen entnommen werden. GEG Kennwerte können natürlich auch verwendet werden. Die Quelle sollte nur einheitlich sein. </t>
  </si>
  <si>
    <t>Gebäudehülle</t>
  </si>
  <si>
    <t>Name / Bezeichnung</t>
  </si>
  <si>
    <t>Fläche [m²]</t>
  </si>
  <si>
    <t>Baujahr Dach</t>
  </si>
  <si>
    <t>Baujahre aktuelle Dachhaut/-eindeckung</t>
  </si>
  <si>
    <t>Material Außenhaut</t>
  </si>
  <si>
    <t xml:space="preserve">Dachneigung </t>
  </si>
  <si>
    <t xml:space="preserve">Ausrichtung </t>
  </si>
  <si>
    <t xml:space="preserve">PV vorhanden </t>
  </si>
  <si>
    <t>Solarthermie vorhanden</t>
  </si>
  <si>
    <t>U-Wert [W/m²k]</t>
  </si>
  <si>
    <t>Letzte Sanierung (inkl. Beschreibung)</t>
  </si>
  <si>
    <t xml:space="preserve">Beschreibung Konstruktion  </t>
  </si>
  <si>
    <t xml:space="preserve">Bekannte Mängel </t>
  </si>
  <si>
    <t>Flächen 1</t>
  </si>
  <si>
    <t>Beispiel Süddach</t>
  </si>
  <si>
    <t>Beispiel 1970</t>
  </si>
  <si>
    <t>Beispiel Betondachsteine</t>
  </si>
  <si>
    <t>Beispiel45°</t>
  </si>
  <si>
    <t>Beispiel Süd</t>
  </si>
  <si>
    <t xml:space="preserve">Beispiel nein </t>
  </si>
  <si>
    <t xml:space="preserve">Beispiel: Defekte Ziegel getauscht, </t>
  </si>
  <si>
    <t xml:space="preserve">Beispiel: Satteldach, Dachsteine auf Lattung ohne wasserführendes Unterdach, </t>
  </si>
  <si>
    <t xml:space="preserve">Beispiel: Dachsteine alt, müssten alle getauscht werdern, Dämmung unvollständig. </t>
  </si>
  <si>
    <t>Flächen 2</t>
  </si>
  <si>
    <t>Beispiel Norddach</t>
  </si>
  <si>
    <t xml:space="preserve">Beispiel Satteldach, Dachsteine auf Lattung ohne wasserführendes Unterdach, </t>
  </si>
  <si>
    <t xml:space="preserve">Dachsteine alt, müssten alle getauscht werdern, Dämmung unvollständig. </t>
  </si>
  <si>
    <t>Flächen 3</t>
  </si>
  <si>
    <t>Beispiel Flachdach</t>
  </si>
  <si>
    <t>Flächen 4</t>
  </si>
  <si>
    <t>Flächen 5</t>
  </si>
  <si>
    <t>Oberste Geschossdecke</t>
  </si>
  <si>
    <t xml:space="preserve">Baujahr </t>
  </si>
  <si>
    <t>Fläche 1</t>
  </si>
  <si>
    <t>Beispiel Spitzdach Büro</t>
  </si>
  <si>
    <t xml:space="preserve">Beispiel: Holzbalkendecke </t>
  </si>
  <si>
    <t xml:space="preserve">Beispiel Dämmung unvollstädig, Mineralwolle aus den 1970er Jahren Lungengängig.  </t>
  </si>
  <si>
    <t>Fläche 2</t>
  </si>
  <si>
    <t>Beispiel Dach Anbau</t>
  </si>
  <si>
    <t>Fläche 3</t>
  </si>
  <si>
    <t>Fläche 4</t>
  </si>
  <si>
    <t>Fläche 5</t>
  </si>
  <si>
    <t>Außenwände</t>
  </si>
  <si>
    <t>AW 1</t>
  </si>
  <si>
    <t xml:space="preserve">Beispiel Außenwand </t>
  </si>
  <si>
    <t xml:space="preserve">Beispiel: Ziegelwand, Verputzt, </t>
  </si>
  <si>
    <t>Beispiel: Putz hat erste Schäden</t>
  </si>
  <si>
    <t>AW 2</t>
  </si>
  <si>
    <t>Beispiel AW an Erdreich Kellerwand</t>
  </si>
  <si>
    <t xml:space="preserve">Beispiel: Betonkellerwand mit Abdichtung von Außen </t>
  </si>
  <si>
    <t xml:space="preserve">Beispiel: Beton blüht aus, Feuchte dringt partiell in die Wand. </t>
  </si>
  <si>
    <t>AW 3</t>
  </si>
  <si>
    <t>AW 4</t>
  </si>
  <si>
    <t>AW 5</t>
  </si>
  <si>
    <t>Kellerdecke / Bodenplatte</t>
  </si>
  <si>
    <t>Bodenplatte 1</t>
  </si>
  <si>
    <t>Beispiel Kellerdeck</t>
  </si>
  <si>
    <t>Bodenplatte 2</t>
  </si>
  <si>
    <t xml:space="preserve">Beispiel Bodenplatte Anbau </t>
  </si>
  <si>
    <t>Bodenplatte 3</t>
  </si>
  <si>
    <t>Bodenplatte 4</t>
  </si>
  <si>
    <t>Bodenplatte 5</t>
  </si>
  <si>
    <t>Anzahl</t>
  </si>
  <si>
    <t>Fenstertyp 1</t>
  </si>
  <si>
    <t>Beispiel: Südfenster EG</t>
  </si>
  <si>
    <t>Fenstertyp 2</t>
  </si>
  <si>
    <t xml:space="preserve">Beispiel: Nordfenster neu </t>
  </si>
  <si>
    <t>Fenstertyp 3</t>
  </si>
  <si>
    <t>Beispiel Dachflächenfenster</t>
  </si>
  <si>
    <t>Fenstertyp 4</t>
  </si>
  <si>
    <t>Fenstertyp 5</t>
  </si>
  <si>
    <t>Fenstertyp 6</t>
  </si>
  <si>
    <t>Fenstertyp 7</t>
  </si>
  <si>
    <t xml:space="preserve">Eingangstür </t>
  </si>
  <si>
    <t>Beispiel: Haupteingang</t>
  </si>
  <si>
    <t>Nebeneingangtür</t>
  </si>
  <si>
    <t xml:space="preserve">Weitere Bauteile </t>
  </si>
  <si>
    <t xml:space="preserve">Beispiel Innenwände </t>
  </si>
  <si>
    <t xml:space="preserve">Beispiel Treppen </t>
  </si>
  <si>
    <t>Beispiel Bodenbeläge</t>
  </si>
  <si>
    <t>Beispiel Innentüren</t>
  </si>
  <si>
    <t xml:space="preserve">Weitere Zeilen können über kopieren und einfügen der ganzen Zeile (z.B. dieser Zeile) erzeugt werden. </t>
  </si>
  <si>
    <t xml:space="preserve">Anlagentechnik </t>
  </si>
  <si>
    <t xml:space="preserve">Heizunganlage </t>
  </si>
  <si>
    <t>Beschreibung (Hersteller Typ usw.)</t>
  </si>
  <si>
    <t>Nennleistung [kW]</t>
  </si>
  <si>
    <t>Warmwasserbereitung (ja/nein)</t>
  </si>
  <si>
    <t>Letzte Reparatur</t>
  </si>
  <si>
    <t xml:space="preserve">Beschreibung Konstruktion / Bauart </t>
  </si>
  <si>
    <t>Sanierungsbedarf / Beschreibung</t>
  </si>
  <si>
    <t xml:space="preserve">Hauptwärmeerzeuger </t>
  </si>
  <si>
    <t>Beispiel: Gaskessel NT Kessel, Buderus, NT 160 Beispiel</t>
  </si>
  <si>
    <t xml:space="preserve">Beispiel: Erdgas </t>
  </si>
  <si>
    <t>Beispiel: 20</t>
  </si>
  <si>
    <t>Beispiel: ja</t>
  </si>
  <si>
    <t>Beispiel: 2022</t>
  </si>
  <si>
    <t xml:space="preserve">2. Wärmeerzeuger </t>
  </si>
  <si>
    <t xml:space="preserve">Beispiel:  Thermische Solaranlage 10 qm Flachkollektoren </t>
  </si>
  <si>
    <t>Beispiel: Solarenergie</t>
  </si>
  <si>
    <t>Beispiel: 1998</t>
  </si>
  <si>
    <t xml:space="preserve">3. Wärmeerzeuger </t>
  </si>
  <si>
    <t>Beispiel:  Durchlauferhitzer WW Stiebel DLH 24 z.B.</t>
  </si>
  <si>
    <t xml:space="preserve">Beispiel: Strom </t>
  </si>
  <si>
    <t>Beispiel: 24</t>
  </si>
  <si>
    <t>Beispiel:  Nur WW Bereitung für Dusche im Beispiel DG</t>
  </si>
  <si>
    <t xml:space="preserve">Beispiel:  keine </t>
  </si>
  <si>
    <t xml:space="preserve">Beispiel:  Austausch gegen elektonisch gesteuerten DLE, wenn defekt. </t>
  </si>
  <si>
    <t xml:space="preserve">Lüftungsanlage </t>
  </si>
  <si>
    <t>Nennleistung</t>
  </si>
  <si>
    <t xml:space="preserve">Luftumssatz </t>
  </si>
  <si>
    <t>Lüftung 1</t>
  </si>
  <si>
    <t xml:space="preserve">Beispiel: Hallenlüftung / Umluftheizzung mit Heizung </t>
  </si>
  <si>
    <t>Beispiel: 2000</t>
  </si>
  <si>
    <t>Beispiel: 5 kW</t>
  </si>
  <si>
    <t>Beispiel:  4000 m³/h</t>
  </si>
  <si>
    <t xml:space="preserve">Beispiel:  Ohne WRG, Umluftbetrieb, Frischluftanteile 10 %, fest eingestellt. </t>
  </si>
  <si>
    <t>Beispiel: CO2 Regelung der Frischluftzufuhr defekt</t>
  </si>
  <si>
    <t xml:space="preserve">Beispiel: Regelung muss erneuert werden. </t>
  </si>
  <si>
    <t>Lüftung 2</t>
  </si>
  <si>
    <t xml:space="preserve">Beispiel: Abluftlüfter Duschen </t>
  </si>
  <si>
    <t>Beispiel: 1990</t>
  </si>
  <si>
    <t xml:space="preserve">Beispiel: 50 W </t>
  </si>
  <si>
    <t xml:space="preserve">Beispiel:  Abluftlüfter über Beleuchtung gesteuert, Nachlauf 10 min </t>
  </si>
  <si>
    <t>Beispiel: Räume oft zu feucht, Nachlaufzeit sollte angepasst werden.</t>
  </si>
  <si>
    <t xml:space="preserve">Weitere Anlagentechnik / Haustechnik </t>
  </si>
  <si>
    <t xml:space="preserve">Raumzuordung </t>
  </si>
  <si>
    <t>Beispiel Beleuchtung 1</t>
  </si>
  <si>
    <t>Beispiel Klassenräume Leuchtstoffröhren Philips</t>
  </si>
  <si>
    <t>Beispiel Strom</t>
  </si>
  <si>
    <t>Beispiel: 1970</t>
  </si>
  <si>
    <t>Beispiel 50  x 0,058 W</t>
  </si>
  <si>
    <t>Beispiel Klassenräume</t>
  </si>
  <si>
    <t>Beispiel Direkte Leuchten, Deckeneinbau, KVG</t>
  </si>
  <si>
    <t xml:space="preserve">Beispiel: KVG alt und fallen aus, Beleuchtungstärke wird nicht mehr errreicht </t>
  </si>
  <si>
    <t>Beispiel Beleuchtung 2</t>
  </si>
  <si>
    <t>Beispiel:  Regenwasseranlage</t>
  </si>
  <si>
    <t>Beispiel Aufzug</t>
  </si>
  <si>
    <t>Beispiel Druckerhöhungsanlage</t>
  </si>
  <si>
    <t>Beispiel: Außenbeleuchtung</t>
  </si>
  <si>
    <t>[kWh/a]</t>
  </si>
  <si>
    <t xml:space="preserve">Energieverbrauch letzter Datensatz </t>
  </si>
  <si>
    <t>Vergleich gegen Mittelwerte (Gebäude)</t>
  </si>
  <si>
    <t>Mittelwert</t>
  </si>
  <si>
    <t>Min.</t>
  </si>
  <si>
    <t>Max.</t>
  </si>
  <si>
    <t>[l/m²a]</t>
  </si>
  <si>
    <t>Wasser [l/m²a]</t>
  </si>
  <si>
    <t xml:space="preserve">Summe Energieverbrauch aller Gebäude </t>
  </si>
  <si>
    <t>Summe Verbrauchskosten alle Gebäude</t>
  </si>
  <si>
    <t xml:space="preserve">Spez. Verbrauch </t>
  </si>
  <si>
    <t>Spez. Verbrauchswerte der Gebäude</t>
  </si>
  <si>
    <t>Letzte Sanierung</t>
  </si>
  <si>
    <t>Übersicht Baujahre der Bauteile bzw. der letzten Sanierung</t>
  </si>
  <si>
    <t>THG Emissionen der Gebäude inkl. Vorketten</t>
  </si>
  <si>
    <t>Überschrift Diagramm</t>
  </si>
  <si>
    <t xml:space="preserve">Neue Jahre einfach mit dem Filter im Diagramm hinzufügen </t>
  </si>
  <si>
    <t xml:space="preserve">Achtung in den Diagrammen über die Filter Funktion weitere Gebäude freischalten </t>
  </si>
  <si>
    <t xml:space="preserve">Gebäudesteckbriefe und Energiecontrolling für kleine Kommunen </t>
  </si>
  <si>
    <t>*Projekt "Governance der Gebäudemodernisierung"</t>
  </si>
  <si>
    <t>Das Vorhaben wird durch das Hessische Ministerium für Wirtschaft, Energie, Verkehr, Wohnen und ländlichen Raum gefördert.</t>
  </si>
  <si>
    <t>https://www.schader-stiftung.de/themen/stadtentwicklung-und-wohnen/fokus/governance-der-gebaeudemodernisierung/artikel/projekt-governance-der-gebaeudemodernisierung-1</t>
  </si>
  <si>
    <t xml:space="preserve">Links zu den Projektwebseiten </t>
  </si>
  <si>
    <t>https://www.iwu.de/forschung/handlungslogiken/governance-der-gebaeudemodernisierung-in-kommunen/</t>
  </si>
  <si>
    <t>https://www.gesetze-im-internet.de/geg/</t>
  </si>
  <si>
    <t>Rückmeldung zur Nutzung:</t>
  </si>
  <si>
    <t>Im Arbeitsblatt „Übersicht Gebäude“ sind die Gebäude übersichtlich zusammen dargestellt. Hier sollte immer die laufende Nummer in der ersten Spalte weitergeführt werden, um die Sortierung später wiederherstellen zu können.</t>
  </si>
  <si>
    <t>Zum Testen kann beispielsweise der Name des „Gebäude3“ in „Gebäude2“ in der Spalte B „Name Blatt“ geändert werden. Die Daten in der Zeile werden daraufhin automatisch angepasst. Diese Vorgehensweise gilt ebenso für das Hinzufügen einer neuen Zeile mit einem neuen Gebäude in einem neuen Arbeitsblatt.</t>
  </si>
  <si>
    <t>Über die Filterfunktion können die Gebäude dann nach verschiedenen Kriterien wie z. B. nach Nettogrundfläche (NGF), Stromverbrauch pro Jahr oder nach Baualter bzw. dem letzten Sanierungsjahr sortiert werden.</t>
  </si>
  <si>
    <t>Unter der Tabelle befinden sich beispielhafte Grafiken. Werden neue Gebäude hinzugefügt, können diese über die Filterfunktion in die Grafiken integriert werden. Es ist auch möglich, spezifische Darstellungen für einzelne Gebäudeklassen zu erstellen, indem zum Beispiel nur die Kindergärten ausgewählt werden.</t>
  </si>
  <si>
    <t>Die Grafiken können einfach kopiert und beispielsweise weiter unten (oder in einem neuen Arbeitsblatt) eingefügt werden. Auf diese Weise lassen sich die Auswertungen nach Belieben filtern und anpassen, ohne die Ursprungsgrafiken zu verlieren.</t>
  </si>
  <si>
    <t>Das Tool wurde in Rahmen des Projekts von Stefan Swiderek (IWU) erstellt (2024).</t>
  </si>
  <si>
    <t>Haftungsausschluss:</t>
  </si>
  <si>
    <t>Diese Excel-Anwendung wurde mit größtmöglicher Sorgfalt erstellt. Haftungsansprüche gegen den Autor, die sich auf Schäden materieller oder ideeller Art beziehen, die durch die Nutzung der dargebotenen Informationen bzw. Berechnungswerkzeuge verursacht wurden, sind grundsätzlich ausgeschlossen, sofern nicht nachweislich vorsätzliches oder grob fahrlässiges Verschulden vorliegt. Alle Angebote sind freibleibend und unverbindlich. Der Verfasser behält sich ausdrücklich vor, Teile der Seiten oder das gesamte Angebot ohne gesonderte Ankündigung zu verändern, zu ergänzen, zu löschen oder die Veröffentlichung zeitweise oder endgültig einzustellen.</t>
  </si>
  <si>
    <t>Über eine Rückmeldung zur Nutzung (wo das Tool eingesetzt wird) sowie über das Melden von Fehlern und deren Behebung würde ich mich freuen.</t>
  </si>
  <si>
    <t xml:space="preserve">Excel-Tool: Gebäudesteckbriefe für kleine Kommunen </t>
  </si>
  <si>
    <t xml:space="preserve">Daher gestaltet es sich oftmals schwierig, sich einen Überblick über den Zustand der Gebäude zu verschaffen, um beispielsweise Sanierungsmaßnahmen zu priorisieren oder Sanierungsfahrpläne zu erstellen. Die Tabellen und Grafiken des Tools können auch zur Kommunikation in Arbeitskreisen, Ausschüssen, mit Entscheidungsträgern und mit Bürgern verwendet werden. </t>
  </si>
  <si>
    <t>Das Tool ist bewusst einfach strukturiert und kann als Vorlage verwendet sowie an die Bedürfnisse der jeweiligen Kommune angepasst werden.</t>
  </si>
  <si>
    <t xml:space="preserve">Für jedes Gebäude wird ein Arbeitsblatt erstellt (einfach die Vorlage duplizieren und den Namen des Blatts anpassen). In den Gebäudearbeitsblättern werden anschließend die Daten zusammengetragen. Im oberen Bereich sind die allgemeinen Angaben zum Gebäude einzutragen. </t>
  </si>
  <si>
    <t>Die grünen Felder sind Eingabefelder!</t>
  </si>
  <si>
    <t>Weiße oder farbige Felder sind meist mit Formeln hinterlegt und sollten nicht geändert werden. Die Daten zu den Bauteilen und der Anlagentechnik können, wenn vorhanden, einfach ergänzt werden. Das Tool funktioniert jedoch auch, wenn hier nichts eingetragen wird. Werden keine Bauteildaten eingetragen, wird als Baujahr der Bauteile immer das Baujahr des Gebäudes angesetzt. Wurden Bauteile bereits erneuert, es liegen jedoch keine Daten dazu vor, kann auch nur das Jahr der letzten Sanierung eingetragen werden. Dann erscheint das Jahr auch in der Übersicht.</t>
  </si>
  <si>
    <r>
      <t>Neue Gebäude werden hinzugefügt, indem eine Zeile kopiert und am Ende der Liste eingefügt wird.</t>
    </r>
    <r>
      <rPr>
        <sz val="12"/>
        <color theme="1"/>
        <rFont val="Times New Roman"/>
        <family val="1"/>
      </rPr>
      <t xml:space="preserve"> </t>
    </r>
    <r>
      <rPr>
        <sz val="12"/>
        <color theme="1"/>
        <rFont val="Calibri"/>
        <family val="2"/>
        <scheme val="minor"/>
      </rPr>
      <t>Anschließend muss der Name des Arbeitsblatts des neuen Gebäudes in der Spalte „Name Blatt“ eingetragen werden. Sobald dies erfolgt ist, werden die Daten aus dem Arbeitsblatt in der entsprechenden Zeile angezeigt.</t>
    </r>
  </si>
  <si>
    <t>Über der Gebäudetabelle sind die Summen aller Gebäudedaten aufgeführt (bspw. der Gesamtstromverbrauch aller Gebäude oder die Gesamtkosten für den Wasserverbrauch). Rechts abgebildet sind die Treibhausgas-Emissionen (THG) sowie die durchschnittlichen Baualter der Bauteile.</t>
  </si>
  <si>
    <t xml:space="preserve">Dieses Excel-Tool ist im Rahmen des Projekts „Governance der Gebäudemodernisierung“ (KommGebGov*) entstanden, um den teilnehmenden Kommunen ein einfaches Werkzeug an die Hand zu geben, mit dem sowohl Gebäudedaten als auch Energieverbrauchswerte und Verbrauchskosten übersichtlich zusammengetragen werden können. Viele Kommunen stehen vor dem Problem, dass weder die Energieverbrauchsdaten, noch die Kosten zur zentralen Auswertung verfügbar sind. Ähnlich verhält es sich mit dem energetisch relevanten Zustand der Gebäude: Auch hier sind Daten oft nicht oder nur teilweise verfügbar und deshalb meist nicht übersichtlich auswertbar. </t>
  </si>
  <si>
    <t>Kontakt: S.Swiderek@iwu.de; Tel.: 06151 2904 22</t>
  </si>
  <si>
    <t>Was wird in den Grafiken dargestellt?</t>
  </si>
  <si>
    <t xml:space="preserve">Was wird in den oberen Tabellen dargestellt? </t>
  </si>
  <si>
    <t xml:space="preserve">Wie sind neue Gebäudearbeitsblätter zu erstellen? </t>
  </si>
  <si>
    <t>Wie wird die Übersicht der Gebäude bearbeitet?</t>
  </si>
  <si>
    <t>Die Reduktion des fossilen Energieverbrauchs und damit der Emissionen im Gebäudebereich stellt einen wichtigen Schritt auf dem Weg zur Treibhausgasneutralität auf kommunaler Ebene dar. Doch wie können Kommunen geeignete Steuerungsmodelle für die Gebäudemodernisierung entwickeln und wie können diese Prozesse gefördert werden? Diese Fragen bearbeitet die Institut Wohnen und Umwelt GmbH gemeinsam mit der Hochschule Darmstadt und der Schader-Stiftung  dem  im Rahmen des Projekts „Governance der Gebäudemodernisierung in kleinen und mittleren hessischen Kommunen: Stand und Entwicklungsmöglichkeiten“.</t>
  </si>
  <si>
    <t>In Zusammenarbeit mit hessischen Kommunen werden neue Lösungsansätze und Strategien erarbeitet, um die Modernisierung von Gebäuden zu beschleunigen und besser zu steuern. Ziel ist es, klimarelevante Emissionen zu verringern und den Energieverbrauch zu reduzieren. Das zweijährige Projekt konzentriert sich auf die Vielfalt der hessischen Städte und Gemeinden, einschließlich ländlicher Strukturen. Im Fokus stehen dabei die Modernisierungsaktivitäten kleinerer und mittlerer hessischer Kommunen sowie die Unterstützung der Modernisierungsmaßnahmen durch die Kommunen für andere Akteure. Das Projekt verbindet gesellschaftswissenschaftliche und technische Disziplinen und fördert einen produktiven Dialog mit der Praxis.</t>
  </si>
  <si>
    <t>Auf dieser Webseite des IWUs stehen zwei wichtige Tools zum Download bereit:</t>
  </si>
  <si>
    <t xml:space="preserve">Wird jährlich aktualisiert und stellt alle Daten zur Witterungsbereinigung aller Standorte in Deutschland zur Verfügung. </t>
  </si>
  <si>
    <t xml:space="preserve">Link zum Dokument mit den Regeln zu Berechnung. </t>
  </si>
  <si>
    <t>Bekanntmachung der Regeln für Energieverbrauchswerte und der Vergleichswerte im Nichtwohngebäudebestand. Stand: 15. April 2021</t>
  </si>
  <si>
    <r>
      <t>Diese Datei wird auch jährlich erneuert und stellt CO</t>
    </r>
    <r>
      <rPr>
        <vertAlign val="subscript"/>
        <sz val="11"/>
        <color theme="1"/>
        <rFont val="Calibri"/>
        <family val="2"/>
        <scheme val="minor"/>
      </rPr>
      <t>2</t>
    </r>
    <r>
      <rPr>
        <sz val="11"/>
        <color theme="1"/>
        <rFont val="Calibri"/>
        <family val="2"/>
        <scheme val="minor"/>
      </rPr>
      <t xml:space="preserve"> Faktoren bzw. Treibhausgas Äquivalente der gebräuchlisten Energieträger bereit. </t>
    </r>
  </si>
  <si>
    <t xml:space="preserve">Datensammlung von Daten und Quellen, die im Tool verwendet werden können: </t>
  </si>
  <si>
    <t>Auszug der KEA-Werte und Treibhausgas-Emissionsfaktoren von 2023</t>
  </si>
  <si>
    <t>Gebäudeteil 1</t>
  </si>
  <si>
    <t>Gebäudeteil 2</t>
  </si>
  <si>
    <t>Gebäudeteil 3</t>
  </si>
  <si>
    <t>Gebäudeteil 4</t>
  </si>
  <si>
    <t>Wasseruhr 1</t>
  </si>
  <si>
    <t>Wasseruhr 2</t>
  </si>
  <si>
    <t>Stromzähler [kWh]</t>
  </si>
  <si>
    <t>Wärmeverbrauch 1 [kWh]</t>
  </si>
  <si>
    <t>Wärmeverbrauch 2 [kWh]</t>
  </si>
  <si>
    <t>Wasserverbraucher [m³]</t>
  </si>
  <si>
    <t>Wasseruhr 3</t>
  </si>
  <si>
    <t>Wasseruhr 4</t>
  </si>
  <si>
    <t xml:space="preserve">Verbrauchsdatenerfassung: Bitte in die grünen Felder die Verbrauchswerte in [kWh] eintragen.  Umrechnugsfatoren Öl, Gas, Holz usw. im Reiter Daten-Informationen </t>
  </si>
  <si>
    <t>Es können bei gemischt genutzten Gebäuden unterschiedliche Zähler angegeben werden. Unterschiedliche Energieträger auf die Betreiche Wämre 1 und Wärme 2 zuordnen.</t>
  </si>
  <si>
    <t xml:space="preserve">Daten werden aus den Bauteilfeldern weiter unten bezogen. </t>
  </si>
  <si>
    <t xml:space="preserve">Wenn nichts eingetragen wurde, dann wird das Baujahr des Gebäudes eingetragen. </t>
  </si>
  <si>
    <t xml:space="preserve">Version 1.1 </t>
  </si>
  <si>
    <t xml:space="preserve">Versionshinweise </t>
  </si>
  <si>
    <t>Version 1.0 vom 20.11.2024</t>
  </si>
  <si>
    <t>Version 1.1  vom 14.02.2025</t>
  </si>
  <si>
    <t xml:space="preserve">Die Kosten sind nach wie vor nur als eine Summe einzugeben. </t>
  </si>
  <si>
    <t xml:space="preserve">Verbrauchsdatenerfassung: Bitte in die grünen Felder die Verbrauchswerte in [kWh] eintragen.  Umrechnugsfatoren Öl, Gas, Holz usw. im Reiter "Daten-Informationen" </t>
  </si>
  <si>
    <t>Es können bei gemischt genutzten Gebäuden unterschiedliche Zähler angegeben werden. Unterschiedliche Energieträger (Öl, Holz, oder Strom (WP)) auf die Bereiche Wärme 1 und Wärme 2 zuordnen.</t>
  </si>
  <si>
    <t>*Quelle Vergleichswerte: Bekanntmachung Vergleichswerte NWG; VerTEK Tool, Vergleichswerte Wasserverbrauch Mittelwert der Vorjahre; Links Blatt "Daten-Informationen"</t>
  </si>
  <si>
    <t> 40</t>
  </si>
  <si>
    <t> 20</t>
  </si>
  <si>
    <t>nach DIN V 18599-9: 2018-09</t>
  </si>
  <si>
    <t>  0</t>
  </si>
  <si>
    <t xml:space="preserve">Strom mix 2021  (Gemis 5.1) </t>
  </si>
  <si>
    <t xml:space="preserve">Strom netzbezogen (GEG) </t>
  </si>
  <si>
    <t>Erdgas H (Gemis 5.1)</t>
  </si>
  <si>
    <t xml:space="preserve">Heizöl EL (Gemis 5.1) </t>
  </si>
  <si>
    <t>Flüssiggas (GEG)</t>
  </si>
  <si>
    <t xml:space="preserve">Erdgas (GEG) </t>
  </si>
  <si>
    <t xml:space="preserve">Heizöl (GEG) </t>
  </si>
  <si>
    <t>Emissionsfaktor</t>
  </si>
  <si>
    <t>Verwendete Energieträger</t>
  </si>
  <si>
    <t xml:space="preserve">Info: </t>
  </si>
  <si>
    <t>Biogenes Flüssiggas (GEG)</t>
  </si>
  <si>
    <t>Holz (GEG)</t>
  </si>
  <si>
    <t>Erdwärme, Geothermie, Solarthermie, Umgebungswärme (GEG)</t>
  </si>
  <si>
    <t>Abwärme aus Prozessen (GEG)</t>
  </si>
  <si>
    <t>Muss berechnet werden</t>
  </si>
  <si>
    <t>Nah-/Fernwärme aus KWK mit Deckungsanteil der KWK an der Wärmeerzeugung von mindestens 70 Prozent</t>
  </si>
  <si>
    <t>Nah-/Fernwärme aus Heizwerken</t>
  </si>
  <si>
    <t>NW/FW KWK (min.70%) Stein-/Braunkohle  (GEG)</t>
  </si>
  <si>
    <t>NW/FW KWK (min.70%) Erneuerbarer Brennstoff (GEG)</t>
  </si>
  <si>
    <t xml:space="preserve">NW/FW KWK (min.70%) Gasf. und flüssige Brennstoffe (GEG) </t>
  </si>
  <si>
    <t>NW/FW Heizwerke: Stein-/Braunkohle (GEG)</t>
  </si>
  <si>
    <t>NW/FW Heizwerke: Gasförmige und flüssige Brennstoffe  (GEG)</t>
  </si>
  <si>
    <t>NW/FW Heizwerke: Erneuerbarer Brennstoff (GEG)</t>
  </si>
  <si>
    <t>Wärme KWK, gebäudeintegriert oder gebäudenah (GEG) muss berechnet werden nach DIN V 18599-9: 2018-09</t>
  </si>
  <si>
    <t>Wärme Siedlungsabfällen (GEG) (unter pauschaler Berücksichtigung von Hilfsenergie und Stützfeuerung)</t>
  </si>
  <si>
    <t>Flüssiggas (Gemis 5.1)</t>
  </si>
  <si>
    <t>Holz Hackschnitzel (Gemis 5.1)</t>
  </si>
  <si>
    <t>Brennholz (Gemis 5.1)</t>
  </si>
  <si>
    <t>Holzpellets (Gemis 5.1)</t>
  </si>
  <si>
    <t xml:space="preserve">Biogas (GEG) </t>
  </si>
  <si>
    <t>Tragen Sie hier die THG-Faktoren die sie verwenden möchten ein. Die Werte werden dann über das Dropdown Menu in den Gebäudesteckbriefen auswählbar.</t>
  </si>
  <si>
    <t xml:space="preserve">Die Werte die sie hier eintragen werden automatisch in allen Gebäuden angenommen. Wenn sie z.B. den THG Faktor für Strom anpassen, wird er automatisch in allen Gebäuden angepasst in denen Strom verwendet wird. </t>
  </si>
  <si>
    <t>Das vereinfacht die Anpassung, die z.B. beim Strom jährlich vorgenommen werden können, wenn die THG Faktorn nach GEMINS verwendet werden, oder es Änderungen beim GEG gibt.</t>
  </si>
  <si>
    <t>Anpassung der THG Faktoren</t>
  </si>
  <si>
    <t xml:space="preserve">In Blatt THG-Faktoren werden die verwendten THG Faktoren aufgelister. Diese Liste kann bearbeitet und angepasst werden. 
Tragen Sie hier die THG-Faktoren ein die sie verwenden möchten ein. Die Werte werden dann über das Dropdown Menu in den Gebäudesteckbriefen auswählbar. 
Die Werte die sie hier eintragen werden automatisch in allen Gebäuden geändert die diese Energieträger verwenden. 
Wenn sie z.B. den THG Faktor für Strom anpassen, wird er automatisch in allen Gebäuden angepasst in denen der ausgewählte Strom verwendet wird. </t>
  </si>
  <si>
    <r>
      <t>[g CO</t>
    </r>
    <r>
      <rPr>
        <vertAlign val="subscript"/>
        <sz val="11"/>
        <rFont val="Calibri"/>
        <family val="2"/>
        <scheme val="minor"/>
      </rPr>
      <t>2</t>
    </r>
    <r>
      <rPr>
        <sz val="11"/>
        <rFont val="Calibri"/>
        <family val="2"/>
        <scheme val="minor"/>
      </rPr>
      <t>-Äquivalent pro kWh]</t>
    </r>
  </si>
  <si>
    <t>Beispiel1</t>
  </si>
  <si>
    <t>Beispiel2</t>
  </si>
  <si>
    <t>Beispielgebäude 1</t>
  </si>
  <si>
    <t>Beispielgebäude 2</t>
  </si>
  <si>
    <t xml:space="preserve">Kleine Fehlerkorrekturen durchgeführt.  </t>
  </si>
  <si>
    <t xml:space="preserve">Energie und Wasserverbrauchswerte: hier können jetzt bis zu vier Zähler für Strom getrennt eingegeben werden. Bei der Wärme können für zwei unterschiedliche Energieträger jeweils vier Verbrauchsstellen getrennt eingegeben werden. Auch beim Wasserverbrauch sind jetzt vauch ier unterschiedliche Zähler möglich. </t>
  </si>
  <si>
    <t xml:space="preserve">THG-Faktoren können jetzt zentral in eine extra Tabelle eingetragen werden und stehen dann als Dropdown Auswahl in den Gebäuden zur Verfügung und können auch zentral in der Tabelle geändert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</si>
</sst>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 &quot;€&quot;"/>
    <numFmt numFmtId="165" formatCode="0.0"/>
    <numFmt numFmtId="166" formatCode="_-* #,##0\ &quot;€&quot;_-;\-* #,##0\ &quot;€&quot;_-;_-* &quot;-&quot;??\ &quot;€&quot;_-;_-@_-"/>
    <numFmt numFmtId="167" formatCode="#,##0.0"/>
  </numFmts>
  <fonts count="34" x14ac:knownFonts="1">
    <font>
      <sz val="11"/>
      <color theme="1"/>
      <name val="Calibri"/>
      <family val="2"/>
      <scheme val="minor"/>
    </font>
    <font>
      <b/>
      <sz val="11"/>
      <color theme="1"/>
      <name val="Calibri"/>
      <family val="2"/>
      <scheme val="minor"/>
    </font>
    <font>
      <sz val="9"/>
      <color theme="1"/>
      <name val="Arial"/>
      <family val="2"/>
    </font>
    <font>
      <b/>
      <sz val="10"/>
      <color theme="1"/>
      <name val="Arial"/>
      <family val="2"/>
    </font>
    <font>
      <b/>
      <sz val="10"/>
      <color theme="1"/>
      <name val="Calibri"/>
      <family val="2"/>
      <scheme val="minor"/>
    </font>
    <font>
      <sz val="10"/>
      <color theme="1"/>
      <name val="Calibri"/>
      <family val="2"/>
      <scheme val="minor"/>
    </font>
    <font>
      <b/>
      <sz val="8"/>
      <color theme="1"/>
      <name val="Arial"/>
      <family val="2"/>
    </font>
    <font>
      <sz val="11"/>
      <color theme="1"/>
      <name val="Calibri"/>
      <family val="2"/>
      <scheme val="minor"/>
    </font>
    <font>
      <sz val="10"/>
      <color theme="1"/>
      <name val="Arial"/>
      <family val="2"/>
    </font>
    <font>
      <b/>
      <sz val="9"/>
      <color theme="1"/>
      <name val="Arial"/>
      <family val="2"/>
    </font>
    <font>
      <u/>
      <sz val="11"/>
      <color theme="10"/>
      <name val="Calibri"/>
      <family val="2"/>
      <scheme val="minor"/>
    </font>
    <font>
      <b/>
      <sz val="11"/>
      <color rgb="FFFF0000"/>
      <name val="Calibri"/>
      <family val="2"/>
      <scheme val="minor"/>
    </font>
    <font>
      <b/>
      <i/>
      <sz val="11"/>
      <color theme="1"/>
      <name val="Calibri"/>
      <family val="2"/>
    </font>
    <font>
      <b/>
      <i/>
      <sz val="11"/>
      <color theme="1"/>
      <name val="Calibri"/>
      <family val="2"/>
      <scheme val="minor"/>
    </font>
    <font>
      <sz val="9"/>
      <color indexed="81"/>
      <name val="Segoe UI"/>
      <family val="2"/>
    </font>
    <font>
      <b/>
      <sz val="9"/>
      <color indexed="81"/>
      <name val="Segoe UI"/>
      <family val="2"/>
    </font>
    <font>
      <sz val="9"/>
      <color theme="1"/>
      <name val="Calibri"/>
      <family val="2"/>
      <scheme val="minor"/>
    </font>
    <font>
      <sz val="8"/>
      <color theme="1"/>
      <name val="Calibri"/>
      <family val="2"/>
      <scheme val="minor"/>
    </font>
    <font>
      <b/>
      <sz val="8"/>
      <color indexed="8"/>
      <name val="Arial"/>
      <family val="2"/>
    </font>
    <font>
      <b/>
      <sz val="9"/>
      <color indexed="9"/>
      <name val="Calibri"/>
      <family val="2"/>
    </font>
    <font>
      <b/>
      <sz val="8"/>
      <color indexed="8"/>
      <name val="Calibri"/>
      <family val="2"/>
    </font>
    <font>
      <sz val="10"/>
      <color indexed="8"/>
      <name val="Calibri"/>
      <family val="2"/>
    </font>
    <font>
      <b/>
      <sz val="12"/>
      <color theme="1"/>
      <name val="Calibri"/>
      <family val="2"/>
      <scheme val="minor"/>
    </font>
    <font>
      <b/>
      <sz val="14"/>
      <color theme="1"/>
      <name val="Calibri"/>
      <family val="2"/>
      <scheme val="minor"/>
    </font>
    <font>
      <b/>
      <sz val="16"/>
      <color rgb="FF000000"/>
      <name val="Calibri"/>
      <family val="2"/>
      <scheme val="minor"/>
    </font>
    <font>
      <b/>
      <sz val="16"/>
      <color theme="1"/>
      <name val="Calibri"/>
      <family val="2"/>
    </font>
    <font>
      <sz val="12"/>
      <color theme="1"/>
      <name val="Calibri"/>
      <family val="2"/>
      <scheme val="minor"/>
    </font>
    <font>
      <sz val="12"/>
      <color theme="1"/>
      <name val="Times New Roman"/>
      <family val="1"/>
    </font>
    <font>
      <b/>
      <sz val="12"/>
      <name val="Calibri"/>
      <family val="2"/>
      <scheme val="minor"/>
    </font>
    <font>
      <b/>
      <sz val="11"/>
      <name val="Calibri"/>
      <family val="2"/>
      <scheme val="minor"/>
    </font>
    <font>
      <vertAlign val="subscript"/>
      <sz val="11"/>
      <color theme="1"/>
      <name val="Calibri"/>
      <family val="2"/>
      <scheme val="minor"/>
    </font>
    <font>
      <sz val="11"/>
      <name val="Calibri"/>
      <family val="2"/>
      <scheme val="minor"/>
    </font>
    <font>
      <b/>
      <sz val="16"/>
      <color theme="1"/>
      <name val="Calibri"/>
      <family val="2"/>
      <scheme val="minor"/>
    </font>
    <font>
      <vertAlign val="subscript"/>
      <sz val="11"/>
      <name val="Calibri"/>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5" tint="0.39997558519241921"/>
        <bgColor indexed="64"/>
      </patternFill>
    </fill>
    <fill>
      <patternFill patternType="solid">
        <fgColor rgb="FF72BF44"/>
        <bgColor indexed="64"/>
      </patternFill>
    </fill>
    <fill>
      <patternFill patternType="solid">
        <fgColor rgb="FFE0EFD4"/>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C7C8CA"/>
      </top>
      <bottom/>
      <diagonal/>
    </border>
    <border>
      <left style="thin">
        <color rgb="FF000000"/>
      </left>
      <right style="thin">
        <color rgb="FF000000"/>
      </right>
      <top style="thin">
        <color rgb="FFC7C8CA"/>
      </top>
      <bottom/>
      <diagonal/>
    </border>
    <border>
      <left style="thin">
        <color rgb="FF000000"/>
      </left>
      <right/>
      <top style="thin">
        <color rgb="FFC7C8CA"/>
      </top>
      <bottom/>
      <diagonal/>
    </border>
    <border>
      <left style="thin">
        <color rgb="FF000000"/>
      </left>
      <right/>
      <top/>
      <bottom/>
      <diagonal/>
    </border>
    <border>
      <left/>
      <right/>
      <top style="thin">
        <color rgb="FFC7C8CA"/>
      </top>
      <bottom/>
      <diagonal/>
    </border>
    <border>
      <left/>
      <right style="thin">
        <color rgb="FF000000"/>
      </right>
      <top/>
      <bottom/>
      <diagonal/>
    </border>
    <border>
      <left style="thin">
        <color rgb="FF000000"/>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0" fontId="10" fillId="0" borderId="0" applyNumberFormat="0" applyFill="0" applyBorder="0" applyAlignment="0" applyProtection="0"/>
  </cellStyleXfs>
  <cellXfs count="267">
    <xf numFmtId="0" fontId="0" fillId="0" borderId="0" xfId="0"/>
    <xf numFmtId="0" fontId="0" fillId="0" borderId="0" xfId="0" applyAlignment="1">
      <alignment wrapText="1"/>
    </xf>
    <xf numFmtId="0" fontId="3" fillId="0" borderId="0" xfId="0" applyFont="1" applyAlignment="1">
      <alignment horizontal="center"/>
    </xf>
    <xf numFmtId="0" fontId="1" fillId="5" borderId="1" xfId="0" applyFont="1" applyFill="1" applyBorder="1"/>
    <xf numFmtId="0" fontId="0" fillId="5" borderId="1" xfId="0" applyFill="1" applyBorder="1"/>
    <xf numFmtId="0" fontId="1" fillId="6" borderId="1" xfId="0" applyFont="1" applyFill="1" applyBorder="1"/>
    <xf numFmtId="0" fontId="1" fillId="7" borderId="1" xfId="0" applyFont="1" applyFill="1" applyBorder="1"/>
    <xf numFmtId="0" fontId="0" fillId="8" borderId="1" xfId="0" applyFill="1" applyBorder="1"/>
    <xf numFmtId="0" fontId="1" fillId="5" borderId="1" xfId="0" applyFont="1" applyFill="1" applyBorder="1" applyAlignment="1">
      <alignment wrapText="1"/>
    </xf>
    <xf numFmtId="0" fontId="1" fillId="10" borderId="1" xfId="0" applyFont="1" applyFill="1" applyBorder="1"/>
    <xf numFmtId="14" fontId="0" fillId="0" borderId="0" xfId="0" applyNumberFormat="1"/>
    <xf numFmtId="0" fontId="1" fillId="0" borderId="0" xfId="0" applyFont="1"/>
    <xf numFmtId="2" fontId="0" fillId="6" borderId="1" xfId="0" applyNumberFormat="1" applyFill="1" applyBorder="1"/>
    <xf numFmtId="0" fontId="0" fillId="0" borderId="1" xfId="0" applyBorder="1"/>
    <xf numFmtId="0" fontId="1" fillId="0" borderId="1" xfId="0" applyFont="1" applyBorder="1"/>
    <xf numFmtId="0" fontId="0" fillId="8" borderId="4" xfId="0" applyFill="1" applyBorder="1"/>
    <xf numFmtId="0" fontId="0" fillId="6" borderId="0" xfId="0" applyFill="1"/>
    <xf numFmtId="0" fontId="1" fillId="6" borderId="1" xfId="0" applyFont="1" applyFill="1" applyBorder="1" applyAlignment="1">
      <alignment vertical="top" wrapText="1"/>
    </xf>
    <xf numFmtId="0" fontId="1" fillId="0" borderId="5" xfId="0" applyFont="1" applyBorder="1"/>
    <xf numFmtId="164" fontId="0" fillId="8" borderId="1" xfId="0" applyNumberFormat="1" applyFill="1" applyBorder="1"/>
    <xf numFmtId="1" fontId="0" fillId="0" borderId="1" xfId="0" applyNumberFormat="1" applyBorder="1"/>
    <xf numFmtId="9" fontId="0" fillId="0" borderId="1" xfId="2" applyFont="1" applyBorder="1"/>
    <xf numFmtId="166" fontId="0" fillId="0" borderId="1" xfId="1" applyNumberFormat="1" applyFont="1" applyBorder="1"/>
    <xf numFmtId="0" fontId="1" fillId="0" borderId="1" xfId="0" applyFont="1" applyBorder="1" applyAlignment="1">
      <alignment horizontal="right"/>
    </xf>
    <xf numFmtId="165" fontId="0" fillId="6" borderId="1" xfId="0" applyNumberFormat="1" applyFill="1" applyBorder="1"/>
    <xf numFmtId="0" fontId="0" fillId="0" borderId="0" xfId="0" applyAlignment="1">
      <alignment horizontal="left" shrinkToFit="1"/>
    </xf>
    <xf numFmtId="0" fontId="1" fillId="7" borderId="1" xfId="0" applyFont="1" applyFill="1" applyBorder="1" applyAlignment="1">
      <alignment vertical="top"/>
    </xf>
    <xf numFmtId="0" fontId="0" fillId="8" borderId="1" xfId="0" applyFill="1" applyBorder="1" applyAlignment="1">
      <alignment vertical="top" wrapText="1"/>
    </xf>
    <xf numFmtId="0" fontId="1" fillId="8" borderId="1" xfId="0" applyFont="1" applyFill="1" applyBorder="1" applyAlignment="1">
      <alignment vertical="top" wrapText="1"/>
    </xf>
    <xf numFmtId="0" fontId="0" fillId="9" borderId="1" xfId="0" applyFill="1" applyBorder="1" applyAlignment="1">
      <alignment vertical="top"/>
    </xf>
    <xf numFmtId="0" fontId="0" fillId="9" borderId="1" xfId="0" applyFill="1" applyBorder="1" applyAlignment="1">
      <alignment vertical="top" wrapText="1"/>
    </xf>
    <xf numFmtId="0" fontId="1" fillId="9" borderId="1" xfId="0" applyFont="1" applyFill="1" applyBorder="1" applyAlignment="1">
      <alignment vertical="top"/>
    </xf>
    <xf numFmtId="0" fontId="1" fillId="9" borderId="1" xfId="0" applyFont="1" applyFill="1" applyBorder="1" applyAlignment="1">
      <alignment vertical="top" wrapText="1"/>
    </xf>
    <xf numFmtId="0" fontId="4" fillId="9" borderId="1" xfId="0" applyFont="1" applyFill="1" applyBorder="1" applyAlignment="1">
      <alignment vertical="top" wrapText="1"/>
    </xf>
    <xf numFmtId="0" fontId="3" fillId="9" borderId="1" xfId="0" applyFont="1" applyFill="1" applyBorder="1" applyAlignment="1">
      <alignment horizontal="center" vertical="top" wrapText="1"/>
    </xf>
    <xf numFmtId="0" fontId="3" fillId="9" borderId="1" xfId="0" applyFont="1" applyFill="1" applyBorder="1" applyAlignment="1">
      <alignment vertical="top" wrapText="1"/>
    </xf>
    <xf numFmtId="0" fontId="0" fillId="0" borderId="0" xfId="0" applyAlignment="1">
      <alignment vertical="top"/>
    </xf>
    <xf numFmtId="0" fontId="1" fillId="8" borderId="1" xfId="0" applyFont="1" applyFill="1" applyBorder="1" applyAlignment="1">
      <alignment vertical="top"/>
    </xf>
    <xf numFmtId="0" fontId="4" fillId="8" borderId="1" xfId="0" applyFont="1" applyFill="1" applyBorder="1" applyAlignment="1">
      <alignment vertical="top" wrapText="1"/>
    </xf>
    <xf numFmtId="0" fontId="3" fillId="8" borderId="1" xfId="0" applyFont="1" applyFill="1" applyBorder="1" applyAlignment="1">
      <alignment vertical="top" wrapText="1"/>
    </xf>
    <xf numFmtId="0" fontId="5" fillId="0" borderId="0" xfId="0" applyFont="1" applyAlignment="1">
      <alignment vertical="top"/>
    </xf>
    <xf numFmtId="0" fontId="0" fillId="8" borderId="1" xfId="0" applyFill="1" applyBorder="1" applyAlignment="1">
      <alignment vertical="top"/>
    </xf>
    <xf numFmtId="0" fontId="5" fillId="8" borderId="1" xfId="0" applyFont="1" applyFill="1" applyBorder="1" applyAlignment="1">
      <alignment vertical="top"/>
    </xf>
    <xf numFmtId="0" fontId="4" fillId="7" borderId="1" xfId="0" applyFont="1" applyFill="1" applyBorder="1" applyAlignment="1">
      <alignment vertical="top" wrapText="1"/>
    </xf>
    <xf numFmtId="0" fontId="3" fillId="7" borderId="1" xfId="0" applyFont="1" applyFill="1" applyBorder="1" applyAlignment="1">
      <alignment vertical="top" wrapText="1"/>
    </xf>
    <xf numFmtId="0" fontId="1" fillId="6" borderId="1" xfId="0" applyFont="1" applyFill="1" applyBorder="1" applyAlignment="1">
      <alignment vertical="top"/>
    </xf>
    <xf numFmtId="0" fontId="4" fillId="6" borderId="1" xfId="0" applyFont="1" applyFill="1" applyBorder="1" applyAlignment="1">
      <alignment vertical="top" wrapText="1"/>
    </xf>
    <xf numFmtId="0" fontId="3" fillId="6" borderId="1" xfId="0" applyFont="1" applyFill="1" applyBorder="1" applyAlignment="1">
      <alignment vertical="top" wrapText="1"/>
    </xf>
    <xf numFmtId="0" fontId="1" fillId="5" borderId="1" xfId="0" applyFont="1" applyFill="1" applyBorder="1" applyAlignment="1">
      <alignment vertical="top"/>
    </xf>
    <xf numFmtId="0" fontId="4" fillId="5" borderId="1" xfId="0" applyFont="1" applyFill="1" applyBorder="1" applyAlignment="1">
      <alignment vertical="top" wrapText="1"/>
    </xf>
    <xf numFmtId="0" fontId="3" fillId="5" borderId="1" xfId="0" applyFont="1" applyFill="1" applyBorder="1" applyAlignment="1">
      <alignment vertical="top" wrapText="1"/>
    </xf>
    <xf numFmtId="0" fontId="0" fillId="5" borderId="1" xfId="0" applyFill="1" applyBorder="1" applyAlignment="1">
      <alignment vertical="top"/>
    </xf>
    <xf numFmtId="0" fontId="1" fillId="2" borderId="1" xfId="0" applyFont="1" applyFill="1" applyBorder="1" applyAlignment="1">
      <alignment vertical="top" wrapText="1"/>
    </xf>
    <xf numFmtId="0" fontId="0" fillId="0" borderId="0" xfId="0" applyAlignment="1">
      <alignment vertical="top" wrapText="1"/>
    </xf>
    <xf numFmtId="0" fontId="1" fillId="4" borderId="1" xfId="0" applyFont="1" applyFill="1" applyBorder="1" applyAlignment="1">
      <alignment vertical="top"/>
    </xf>
    <xf numFmtId="0" fontId="1" fillId="4" borderId="1" xfId="0" applyFont="1" applyFill="1" applyBorder="1" applyAlignment="1">
      <alignment vertical="top" wrapText="1"/>
    </xf>
    <xf numFmtId="165" fontId="1" fillId="5" borderId="1" xfId="0" applyNumberFormat="1" applyFont="1" applyFill="1" applyBorder="1"/>
    <xf numFmtId="165" fontId="0" fillId="5" borderId="1" xfId="0" applyNumberFormat="1" applyFill="1" applyBorder="1"/>
    <xf numFmtId="165" fontId="1" fillId="6" borderId="1" xfId="0" applyNumberFormat="1" applyFont="1" applyFill="1" applyBorder="1"/>
    <xf numFmtId="1" fontId="0" fillId="0" borderId="0" xfId="0" applyNumberFormat="1"/>
    <xf numFmtId="0" fontId="1" fillId="9" borderId="10" xfId="0" applyFont="1" applyFill="1" applyBorder="1"/>
    <xf numFmtId="0" fontId="0" fillId="9" borderId="11" xfId="0" applyFill="1" applyBorder="1"/>
    <xf numFmtId="0" fontId="0" fillId="9" borderId="12" xfId="0" applyFill="1" applyBorder="1"/>
    <xf numFmtId="0" fontId="1" fillId="3" borderId="10" xfId="0" applyFont="1" applyFill="1" applyBorder="1" applyAlignment="1">
      <alignment vertical="top"/>
    </xf>
    <xf numFmtId="0" fontId="0" fillId="3" borderId="11" xfId="0" applyFill="1" applyBorder="1" applyAlignment="1">
      <alignment vertical="top"/>
    </xf>
    <xf numFmtId="0" fontId="0" fillId="3" borderId="12" xfId="0" applyFill="1" applyBorder="1" applyAlignment="1">
      <alignment vertical="top"/>
    </xf>
    <xf numFmtId="0" fontId="1" fillId="9" borderId="1" xfId="0" applyFont="1" applyFill="1" applyBorder="1" applyAlignment="1">
      <alignment horizontal="left" vertical="top" wrapText="1" shrinkToFit="1"/>
    </xf>
    <xf numFmtId="0" fontId="1" fillId="2" borderId="1" xfId="0" applyFont="1" applyFill="1" applyBorder="1" applyAlignment="1">
      <alignment vertical="top"/>
    </xf>
    <xf numFmtId="0" fontId="1" fillId="13" borderId="1" xfId="0" applyFont="1" applyFill="1" applyBorder="1" applyAlignment="1">
      <alignment vertical="top"/>
    </xf>
    <xf numFmtId="0" fontId="4" fillId="13" borderId="1" xfId="0" applyFont="1" applyFill="1" applyBorder="1" applyAlignment="1">
      <alignment vertical="top" wrapText="1"/>
    </xf>
    <xf numFmtId="0" fontId="3" fillId="13" borderId="1" xfId="0" applyFont="1" applyFill="1" applyBorder="1" applyAlignment="1">
      <alignment vertical="top" wrapText="1"/>
    </xf>
    <xf numFmtId="0" fontId="1"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13" borderId="1" xfId="0" applyFont="1" applyFill="1" applyBorder="1" applyAlignment="1">
      <alignment vertical="top"/>
    </xf>
    <xf numFmtId="0" fontId="1" fillId="0" borderId="8" xfId="0" applyFont="1" applyBorder="1"/>
    <xf numFmtId="0" fontId="1" fillId="0" borderId="9" xfId="0" applyFont="1" applyBorder="1"/>
    <xf numFmtId="0" fontId="1" fillId="0" borderId="1" xfId="0" applyFont="1" applyBorder="1" applyAlignment="1">
      <alignment wrapText="1"/>
    </xf>
    <xf numFmtId="0" fontId="0" fillId="8" borderId="0" xfId="0" applyFill="1"/>
    <xf numFmtId="0" fontId="1" fillId="8" borderId="0" xfId="0" applyFont="1" applyFill="1"/>
    <xf numFmtId="0" fontId="1" fillId="11" borderId="1" xfId="0" applyFont="1" applyFill="1" applyBorder="1"/>
    <xf numFmtId="0" fontId="1" fillId="0" borderId="2" xfId="0" applyFont="1" applyBorder="1"/>
    <xf numFmtId="0" fontId="1" fillId="0" borderId="7" xfId="0" applyFont="1" applyBorder="1"/>
    <xf numFmtId="0" fontId="1" fillId="5" borderId="2" xfId="0" applyFont="1" applyFill="1" applyBorder="1"/>
    <xf numFmtId="0" fontId="1" fillId="5" borderId="3" xfId="0" applyFont="1" applyFill="1" applyBorder="1"/>
    <xf numFmtId="0" fontId="1" fillId="12" borderId="2" xfId="0" applyFont="1" applyFill="1" applyBorder="1"/>
    <xf numFmtId="0" fontId="1" fillId="12" borderId="3" xfId="0" applyFont="1" applyFill="1" applyBorder="1"/>
    <xf numFmtId="0" fontId="1" fillId="6" borderId="2" xfId="0" applyFont="1" applyFill="1" applyBorder="1"/>
    <xf numFmtId="0" fontId="1" fillId="6" borderId="3" xfId="0" applyFont="1" applyFill="1" applyBorder="1"/>
    <xf numFmtId="0" fontId="1" fillId="7" borderId="2" xfId="0" applyFont="1" applyFill="1" applyBorder="1"/>
    <xf numFmtId="0" fontId="1" fillId="7" borderId="3" xfId="0" applyFont="1" applyFill="1" applyBorder="1"/>
    <xf numFmtId="0" fontId="1" fillId="2" borderId="2" xfId="0" applyFont="1" applyFill="1" applyBorder="1"/>
    <xf numFmtId="0" fontId="1" fillId="2" borderId="3" xfId="0" applyFont="1" applyFill="1" applyBorder="1"/>
    <xf numFmtId="0" fontId="1" fillId="8" borderId="3" xfId="0" applyFont="1" applyFill="1" applyBorder="1"/>
    <xf numFmtId="0" fontId="1" fillId="8" borderId="2" xfId="0" applyFont="1" applyFill="1" applyBorder="1"/>
    <xf numFmtId="0" fontId="1" fillId="8" borderId="4" xfId="0" applyFont="1" applyFill="1" applyBorder="1"/>
    <xf numFmtId="0" fontId="1" fillId="7" borderId="4" xfId="0" applyFont="1" applyFill="1" applyBorder="1"/>
    <xf numFmtId="9" fontId="0" fillId="0" borderId="1" xfId="0" applyNumberFormat="1" applyBorder="1"/>
    <xf numFmtId="0" fontId="0" fillId="5" borderId="2" xfId="0" applyFill="1" applyBorder="1"/>
    <xf numFmtId="0" fontId="0" fillId="5" borderId="3" xfId="0" applyFill="1" applyBorder="1"/>
    <xf numFmtId="0" fontId="1" fillId="12" borderId="7" xfId="0" applyFont="1" applyFill="1" applyBorder="1"/>
    <xf numFmtId="0" fontId="0" fillId="12" borderId="1" xfId="0" applyFill="1" applyBorder="1"/>
    <xf numFmtId="0" fontId="0" fillId="12" borderId="2" xfId="0" applyFill="1" applyBorder="1"/>
    <xf numFmtId="0" fontId="0" fillId="12" borderId="3" xfId="0" applyFill="1" applyBorder="1"/>
    <xf numFmtId="0" fontId="0" fillId="12" borderId="4" xfId="0" applyFill="1" applyBorder="1"/>
    <xf numFmtId="165" fontId="1" fillId="7" borderId="2" xfId="0" applyNumberFormat="1" applyFont="1" applyFill="1" applyBorder="1"/>
    <xf numFmtId="1" fontId="1" fillId="0" borderId="1" xfId="0" applyNumberFormat="1" applyFont="1" applyBorder="1"/>
    <xf numFmtId="0" fontId="0" fillId="8" borderId="6" xfId="0" applyFill="1" applyBorder="1"/>
    <xf numFmtId="0" fontId="1" fillId="14" borderId="1" xfId="0" applyFont="1" applyFill="1" applyBorder="1"/>
    <xf numFmtId="3" fontId="0" fillId="5" borderId="1" xfId="0" applyNumberFormat="1" applyFill="1" applyBorder="1"/>
    <xf numFmtId="3" fontId="1" fillId="5" borderId="1" xfId="0" applyNumberFormat="1" applyFont="1" applyFill="1" applyBorder="1"/>
    <xf numFmtId="3" fontId="0" fillId="0" borderId="1" xfId="0" applyNumberFormat="1" applyBorder="1"/>
    <xf numFmtId="3" fontId="0" fillId="8" borderId="1" xfId="0" applyNumberFormat="1" applyFill="1" applyBorder="1"/>
    <xf numFmtId="166" fontId="1" fillId="2" borderId="1" xfId="1" applyNumberFormat="1" applyFont="1" applyFill="1" applyBorder="1"/>
    <xf numFmtId="0" fontId="16" fillId="0" borderId="0" xfId="0" applyFont="1"/>
    <xf numFmtId="0" fontId="19" fillId="15" borderId="13" xfId="0" applyFont="1" applyFill="1" applyBorder="1" applyAlignment="1">
      <alignment horizontal="center" wrapText="1"/>
    </xf>
    <xf numFmtId="0" fontId="19" fillId="15" borderId="14" xfId="0" applyFont="1" applyFill="1" applyBorder="1" applyAlignment="1">
      <alignment horizontal="center" wrapText="1"/>
    </xf>
    <xf numFmtId="0" fontId="20" fillId="0" borderId="18" xfId="0" applyFont="1" applyBorder="1" applyAlignment="1">
      <alignment horizontal="left" wrapText="1"/>
    </xf>
    <xf numFmtId="0" fontId="20" fillId="0" borderId="19" xfId="0" applyFont="1" applyBorder="1" applyAlignment="1">
      <alignment horizontal="center" wrapText="1"/>
    </xf>
    <xf numFmtId="0" fontId="20" fillId="0" borderId="16" xfId="0" applyFont="1" applyBorder="1" applyAlignment="1">
      <alignment horizontal="center" wrapText="1"/>
    </xf>
    <xf numFmtId="0" fontId="20" fillId="16" borderId="18" xfId="0" applyFont="1" applyFill="1" applyBorder="1" applyAlignment="1">
      <alignment horizontal="center" wrapText="1"/>
    </xf>
    <xf numFmtId="1" fontId="18" fillId="16" borderId="19" xfId="0" applyNumberFormat="1" applyFont="1" applyFill="1" applyBorder="1" applyAlignment="1">
      <alignment horizontal="center" shrinkToFit="1"/>
    </xf>
    <xf numFmtId="1" fontId="18" fillId="16" borderId="19" xfId="0" applyNumberFormat="1" applyFont="1" applyFill="1" applyBorder="1" applyAlignment="1">
      <alignment horizontal="left" shrinkToFit="1"/>
    </xf>
    <xf numFmtId="1" fontId="18" fillId="16" borderId="16" xfId="0" applyNumberFormat="1" applyFont="1" applyFill="1" applyBorder="1" applyAlignment="1">
      <alignment horizontal="center" shrinkToFit="1"/>
    </xf>
    <xf numFmtId="0" fontId="20" fillId="0" borderId="18" xfId="0" applyFont="1" applyBorder="1" applyAlignment="1">
      <alignment horizontal="center" wrapText="1"/>
    </xf>
    <xf numFmtId="1" fontId="18" fillId="0" borderId="19" xfId="0" applyNumberFormat="1" applyFont="1" applyBorder="1" applyAlignment="1">
      <alignment horizontal="center" shrinkToFit="1"/>
    </xf>
    <xf numFmtId="1" fontId="18" fillId="0" borderId="19" xfId="0" applyNumberFormat="1" applyFont="1" applyBorder="1" applyAlignment="1">
      <alignment horizontal="left" shrinkToFit="1"/>
    </xf>
    <xf numFmtId="1" fontId="18" fillId="0" borderId="16" xfId="0" applyNumberFormat="1" applyFont="1" applyBorder="1" applyAlignment="1">
      <alignment horizontal="center" shrinkToFit="1"/>
    </xf>
    <xf numFmtId="2" fontId="18" fillId="16" borderId="19" xfId="0" applyNumberFormat="1" applyFont="1" applyFill="1" applyBorder="1" applyAlignment="1">
      <alignment horizontal="center" shrinkToFit="1"/>
    </xf>
    <xf numFmtId="2" fontId="18" fillId="16" borderId="19" xfId="0" applyNumberFormat="1" applyFont="1" applyFill="1" applyBorder="1" applyAlignment="1">
      <alignment horizontal="left" shrinkToFit="1"/>
    </xf>
    <xf numFmtId="2" fontId="18" fillId="16" borderId="16" xfId="0" applyNumberFormat="1" applyFont="1" applyFill="1" applyBorder="1" applyAlignment="1">
      <alignment horizontal="right" shrinkToFit="1"/>
    </xf>
    <xf numFmtId="2" fontId="18" fillId="0" borderId="19" xfId="0" applyNumberFormat="1" applyFont="1" applyBorder="1" applyAlignment="1">
      <alignment horizontal="center" shrinkToFit="1"/>
    </xf>
    <xf numFmtId="2" fontId="18" fillId="0" borderId="19" xfId="0" applyNumberFormat="1" applyFont="1" applyBorder="1" applyAlignment="1">
      <alignment horizontal="left" shrinkToFit="1"/>
    </xf>
    <xf numFmtId="2" fontId="18" fillId="0" borderId="16" xfId="0" applyNumberFormat="1" applyFont="1" applyBorder="1" applyAlignment="1">
      <alignment horizontal="right" shrinkToFit="1"/>
    </xf>
    <xf numFmtId="0" fontId="16" fillId="0" borderId="1" xfId="0" applyFont="1" applyBorder="1"/>
    <xf numFmtId="0" fontId="17" fillId="0" borderId="1" xfId="0" applyFont="1" applyBorder="1"/>
    <xf numFmtId="0" fontId="1" fillId="0" borderId="20" xfId="0" applyFont="1" applyBorder="1"/>
    <xf numFmtId="0" fontId="0" fillId="0" borderId="21" xfId="0" applyBorder="1" applyAlignment="1">
      <alignment wrapText="1"/>
    </xf>
    <xf numFmtId="0" fontId="0" fillId="0" borderId="21" xfId="0" applyBorder="1"/>
    <xf numFmtId="0" fontId="10" fillId="0" borderId="21" xfId="3" applyBorder="1"/>
    <xf numFmtId="0" fontId="10" fillId="0" borderId="22" xfId="3" applyBorder="1"/>
    <xf numFmtId="0" fontId="1" fillId="0" borderId="21" xfId="0" applyFont="1" applyBorder="1"/>
    <xf numFmtId="0" fontId="0" fillId="0" borderId="22" xfId="0" applyBorder="1" applyAlignment="1">
      <alignment vertical="top" wrapText="1"/>
    </xf>
    <xf numFmtId="0" fontId="21" fillId="0" borderId="18" xfId="0" applyFont="1" applyBorder="1" applyAlignment="1">
      <alignment horizontal="left" wrapText="1"/>
    </xf>
    <xf numFmtId="0" fontId="1" fillId="0" borderId="23" xfId="0" applyFont="1" applyBorder="1"/>
    <xf numFmtId="0" fontId="0" fillId="0" borderId="24" xfId="0" applyBorder="1"/>
    <xf numFmtId="0" fontId="0" fillId="0" borderId="25" xfId="0" applyBorder="1"/>
    <xf numFmtId="0" fontId="0" fillId="0" borderId="26" xfId="0" applyBorder="1"/>
    <xf numFmtId="0" fontId="0" fillId="0" borderId="27" xfId="0" applyBorder="1"/>
    <xf numFmtId="0" fontId="16" fillId="0" borderId="27" xfId="0" applyFont="1" applyBorder="1"/>
    <xf numFmtId="0" fontId="16" fillId="0" borderId="26" xfId="0" applyFont="1" applyBorder="1"/>
    <xf numFmtId="0" fontId="0" fillId="0" borderId="26" xfId="0" applyBorder="1" applyAlignment="1">
      <alignment wrapText="1"/>
    </xf>
    <xf numFmtId="0" fontId="0" fillId="0" borderId="28" xfId="0" applyBorder="1" applyAlignment="1">
      <alignment wrapText="1"/>
    </xf>
    <xf numFmtId="0" fontId="0" fillId="0" borderId="29" xfId="0" applyBorder="1"/>
    <xf numFmtId="0" fontId="0" fillId="0" borderId="30" xfId="0" applyBorder="1"/>
    <xf numFmtId="0" fontId="0" fillId="0" borderId="1" xfId="0" applyBorder="1" applyAlignment="1">
      <alignment horizontal="right"/>
    </xf>
    <xf numFmtId="0" fontId="5" fillId="0" borderId="1" xfId="0" applyFont="1" applyBorder="1"/>
    <xf numFmtId="0" fontId="5" fillId="0" borderId="26" xfId="0" applyFont="1" applyBorder="1"/>
    <xf numFmtId="165" fontId="0" fillId="0" borderId="1" xfId="0" applyNumberFormat="1" applyBorder="1"/>
    <xf numFmtId="0" fontId="1" fillId="8" borderId="1" xfId="0" applyFont="1" applyFill="1" applyBorder="1"/>
    <xf numFmtId="167" fontId="1" fillId="8" borderId="5" xfId="0" applyNumberFormat="1" applyFont="1" applyFill="1" applyBorder="1"/>
    <xf numFmtId="167" fontId="0" fillId="8" borderId="5" xfId="0" applyNumberFormat="1" applyFont="1" applyFill="1" applyBorder="1"/>
    <xf numFmtId="167" fontId="0" fillId="8" borderId="1" xfId="0" applyNumberFormat="1" applyFont="1" applyFill="1" applyBorder="1"/>
    <xf numFmtId="0" fontId="0" fillId="8" borderId="1" xfId="0" applyFont="1" applyFill="1" applyBorder="1"/>
    <xf numFmtId="0" fontId="0" fillId="0" borderId="1" xfId="0" applyFill="1" applyBorder="1"/>
    <xf numFmtId="0" fontId="0" fillId="17" borderId="0" xfId="0" applyFill="1"/>
    <xf numFmtId="0" fontId="22" fillId="17" borderId="0" xfId="0" applyFont="1" applyFill="1"/>
    <xf numFmtId="0" fontId="0" fillId="8" borderId="1" xfId="0" applyFill="1" applyBorder="1" applyAlignment="1">
      <alignment horizontal="left" vertical="top" wrapText="1" shrinkToFit="1"/>
    </xf>
    <xf numFmtId="0" fontId="0" fillId="8" borderId="1" xfId="0" applyFill="1" applyBorder="1" applyAlignment="1">
      <alignment horizontal="left" vertical="top" shrinkToFit="1"/>
    </xf>
    <xf numFmtId="0" fontId="0" fillId="8" borderId="1" xfId="0" applyFill="1" applyBorder="1" applyAlignment="1">
      <alignment horizontal="left" vertical="top" wrapText="1"/>
    </xf>
    <xf numFmtId="0" fontId="25" fillId="0" borderId="0" xfId="0" applyFont="1"/>
    <xf numFmtId="0" fontId="10" fillId="0" borderId="0" xfId="3"/>
    <xf numFmtId="0" fontId="0" fillId="11" borderId="0" xfId="0" applyFill="1"/>
    <xf numFmtId="0" fontId="23" fillId="11" borderId="0" xfId="0" applyFont="1" applyFill="1"/>
    <xf numFmtId="0" fontId="0" fillId="11" borderId="0" xfId="0" applyFill="1" applyAlignment="1">
      <alignment horizontal="left" vertical="top" wrapText="1"/>
    </xf>
    <xf numFmtId="0" fontId="24" fillId="11" borderId="0" xfId="0" applyFont="1" applyFill="1" applyBorder="1" applyAlignment="1">
      <alignment vertical="center"/>
    </xf>
    <xf numFmtId="0" fontId="0" fillId="11" borderId="0" xfId="0" applyFill="1" applyBorder="1"/>
    <xf numFmtId="0" fontId="26" fillId="11" borderId="0" xfId="0" applyFont="1" applyFill="1" applyBorder="1" applyAlignment="1">
      <alignment vertical="center" wrapText="1"/>
    </xf>
    <xf numFmtId="0" fontId="26" fillId="11" borderId="0" xfId="0" applyFont="1" applyFill="1" applyBorder="1"/>
    <xf numFmtId="0" fontId="22" fillId="11" borderId="0" xfId="0" applyFont="1" applyFill="1" applyBorder="1" applyAlignment="1">
      <alignment vertical="center"/>
    </xf>
    <xf numFmtId="0" fontId="26" fillId="11" borderId="0" xfId="0" applyFont="1" applyFill="1" applyBorder="1" applyAlignment="1">
      <alignment wrapText="1"/>
    </xf>
    <xf numFmtId="0" fontId="22" fillId="11" borderId="0" xfId="0" applyFont="1" applyFill="1" applyBorder="1" applyAlignment="1">
      <alignment wrapText="1"/>
    </xf>
    <xf numFmtId="0" fontId="0" fillId="11" borderId="31" xfId="0" applyFill="1" applyBorder="1"/>
    <xf numFmtId="0" fontId="26" fillId="11" borderId="31" xfId="0" applyFont="1" applyFill="1" applyBorder="1"/>
    <xf numFmtId="0" fontId="0" fillId="0" borderId="31" xfId="0" applyBorder="1"/>
    <xf numFmtId="0" fontId="0" fillId="0" borderId="0" xfId="0" applyBorder="1"/>
    <xf numFmtId="0" fontId="26" fillId="11" borderId="31" xfId="0" applyFont="1" applyFill="1" applyBorder="1" applyAlignment="1">
      <alignment vertical="center" wrapText="1"/>
    </xf>
    <xf numFmtId="0" fontId="28" fillId="11" borderId="0" xfId="0" applyFont="1" applyFill="1" applyBorder="1" applyAlignment="1">
      <alignment vertical="center" wrapText="1"/>
    </xf>
    <xf numFmtId="0" fontId="28" fillId="11" borderId="0" xfId="0" applyFont="1" applyFill="1" applyBorder="1"/>
    <xf numFmtId="0" fontId="10" fillId="11" borderId="0" xfId="3" applyFill="1" applyBorder="1" applyAlignment="1">
      <alignment wrapText="1"/>
    </xf>
    <xf numFmtId="0" fontId="11" fillId="11" borderId="0" xfId="0" applyFont="1" applyFill="1" applyAlignment="1">
      <alignment horizontal="right"/>
    </xf>
    <xf numFmtId="14" fontId="29" fillId="11" borderId="0" xfId="0" applyNumberFormat="1" applyFont="1" applyFill="1" applyAlignment="1">
      <alignment horizontal="right"/>
    </xf>
    <xf numFmtId="0" fontId="0" fillId="8" borderId="1" xfId="0" applyFill="1" applyBorder="1" applyAlignment="1">
      <alignment horizontal="left" vertical="top" wrapText="1"/>
    </xf>
    <xf numFmtId="0" fontId="0" fillId="8" borderId="1" xfId="0" applyFill="1" applyBorder="1" applyAlignment="1">
      <alignment vertical="top" wrapText="1"/>
    </xf>
    <xf numFmtId="0" fontId="3" fillId="9" borderId="1" xfId="0" applyFont="1" applyFill="1" applyBorder="1" applyAlignment="1">
      <alignment horizontal="center" vertical="top" wrapText="1"/>
    </xf>
    <xf numFmtId="0" fontId="0" fillId="8" borderId="1" xfId="0" applyFill="1" applyBorder="1" applyAlignment="1">
      <alignment horizontal="left" vertical="top" wrapText="1"/>
    </xf>
    <xf numFmtId="0" fontId="3" fillId="9" borderId="1" xfId="0" applyFont="1" applyFill="1" applyBorder="1" applyAlignment="1">
      <alignment horizontal="center" vertical="top" wrapText="1"/>
    </xf>
    <xf numFmtId="0" fontId="0" fillId="8" borderId="1" xfId="0" applyFill="1" applyBorder="1" applyAlignment="1">
      <alignment vertical="top" wrapText="1"/>
    </xf>
    <xf numFmtId="164" fontId="0" fillId="0" borderId="1" xfId="0" applyNumberFormat="1" applyBorder="1"/>
    <xf numFmtId="3" fontId="31" fillId="11" borderId="1" xfId="0" applyNumberFormat="1" applyFont="1" applyFill="1" applyBorder="1"/>
    <xf numFmtId="0" fontId="0" fillId="5" borderId="1" xfId="0" applyFont="1" applyFill="1" applyBorder="1"/>
    <xf numFmtId="0" fontId="0" fillId="0" borderId="1" xfId="1" applyNumberFormat="1" applyFont="1" applyBorder="1"/>
    <xf numFmtId="0" fontId="2" fillId="17" borderId="0" xfId="0" applyFont="1" applyFill="1" applyAlignment="1">
      <alignment vertical="center"/>
    </xf>
    <xf numFmtId="0" fontId="1" fillId="17" borderId="1" xfId="0" applyFont="1" applyFill="1" applyBorder="1"/>
    <xf numFmtId="0" fontId="16" fillId="17" borderId="0" xfId="0" applyFont="1" applyFill="1"/>
    <xf numFmtId="0" fontId="0" fillId="18" borderId="1" xfId="0" applyFont="1" applyFill="1" applyBorder="1"/>
    <xf numFmtId="0" fontId="0" fillId="19" borderId="1" xfId="0" applyFont="1" applyFill="1" applyBorder="1"/>
    <xf numFmtId="0" fontId="32" fillId="19" borderId="0" xfId="0" applyFont="1" applyFill="1"/>
    <xf numFmtId="0" fontId="0" fillId="11" borderId="0" xfId="0" applyFill="1" applyAlignment="1">
      <alignment wrapText="1"/>
    </xf>
    <xf numFmtId="0" fontId="23" fillId="0" borderId="20" xfId="0" applyFont="1" applyBorder="1"/>
    <xf numFmtId="1" fontId="0" fillId="6" borderId="1" xfId="0" applyNumberFormat="1" applyFill="1" applyBorder="1"/>
    <xf numFmtId="0" fontId="0" fillId="8" borderId="1" xfId="0" applyFill="1" applyBorder="1" applyAlignment="1">
      <alignment vertical="center" wrapText="1"/>
    </xf>
    <xf numFmtId="0" fontId="0" fillId="0" borderId="0" xfId="0" applyAlignment="1">
      <alignment horizontal="left" vertical="top" wrapText="1"/>
    </xf>
    <xf numFmtId="1" fontId="0" fillId="8" borderId="1" xfId="0" applyNumberFormat="1" applyFill="1" applyBorder="1" applyAlignment="1">
      <alignment horizontal="center" vertical="top" wrapText="1"/>
    </xf>
    <xf numFmtId="0" fontId="26" fillId="8" borderId="0" xfId="0" applyFont="1" applyFill="1" applyBorder="1" applyAlignment="1">
      <alignment vertical="center" wrapText="1"/>
    </xf>
    <xf numFmtId="0" fontId="22" fillId="11" borderId="0" xfId="0" applyFont="1" applyFill="1" applyBorder="1"/>
    <xf numFmtId="0" fontId="31" fillId="20" borderId="32" xfId="0" applyFont="1" applyFill="1" applyBorder="1" applyAlignment="1">
      <alignment horizontal="center" vertical="center" wrapText="1"/>
    </xf>
    <xf numFmtId="0" fontId="31" fillId="20" borderId="18" xfId="0" applyFont="1" applyFill="1" applyBorder="1" applyAlignment="1">
      <alignment horizontal="center" vertical="center" wrapText="1"/>
    </xf>
    <xf numFmtId="0" fontId="0" fillId="0" borderId="33" xfId="0" applyBorder="1" applyAlignment="1">
      <alignment vertical="center" wrapText="1"/>
    </xf>
    <xf numFmtId="0" fontId="0" fillId="0" borderId="19" xfId="0" applyBorder="1" applyAlignment="1">
      <alignment vertical="center" wrapText="1"/>
    </xf>
    <xf numFmtId="0" fontId="0" fillId="0" borderId="34" xfId="0" applyBorder="1" applyAlignment="1">
      <alignment vertical="center" wrapText="1"/>
    </xf>
    <xf numFmtId="0" fontId="31" fillId="20" borderId="33" xfId="0" applyFont="1" applyFill="1" applyBorder="1" applyAlignment="1">
      <alignment horizontal="center" vertical="center" wrapText="1"/>
    </xf>
    <xf numFmtId="0" fontId="31" fillId="20" borderId="19" xfId="0" applyFont="1" applyFill="1" applyBorder="1" applyAlignment="1">
      <alignment horizontal="center" vertical="center" wrapText="1"/>
    </xf>
    <xf numFmtId="0" fontId="0" fillId="0" borderId="0" xfId="0" applyAlignment="1">
      <alignment wrapText="1"/>
    </xf>
    <xf numFmtId="0" fontId="19" fillId="15" borderId="15" xfId="0" applyFont="1" applyFill="1" applyBorder="1" applyAlignment="1">
      <alignment horizontal="left" wrapText="1"/>
    </xf>
    <xf numFmtId="0" fontId="19" fillId="15" borderId="17" xfId="0" applyFont="1" applyFill="1" applyBorder="1" applyAlignment="1">
      <alignment horizontal="left" wrapText="1"/>
    </xf>
    <xf numFmtId="0" fontId="0" fillId="8" borderId="1" xfId="0" applyFill="1" applyBorder="1" applyAlignment="1">
      <alignment horizontal="left" vertical="top" wrapText="1"/>
    </xf>
    <xf numFmtId="0" fontId="0" fillId="8" borderId="1" xfId="0" applyFill="1" applyBorder="1" applyAlignment="1">
      <alignment vertical="top" wrapText="1"/>
    </xf>
    <xf numFmtId="0" fontId="0" fillId="0" borderId="0" xfId="0" applyAlignment="1">
      <alignment horizontal="center" wrapText="1"/>
    </xf>
    <xf numFmtId="0" fontId="0" fillId="8" borderId="1" xfId="0" applyFill="1" applyBorder="1" applyAlignment="1">
      <alignment horizontal="center" vertical="top"/>
    </xf>
    <xf numFmtId="0" fontId="1" fillId="4" borderId="1" xfId="0" applyFont="1" applyFill="1" applyBorder="1" applyAlignment="1">
      <alignment horizontal="center" vertical="top"/>
    </xf>
    <xf numFmtId="0" fontId="3" fillId="4" borderId="1" xfId="0" applyFont="1" applyFill="1" applyBorder="1" applyAlignment="1">
      <alignment horizontal="center" vertical="top"/>
    </xf>
    <xf numFmtId="0" fontId="1" fillId="4"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3" fillId="13" borderId="1" xfId="0" applyFont="1" applyFill="1" applyBorder="1" applyAlignment="1">
      <alignment horizontal="center" vertical="top"/>
    </xf>
    <xf numFmtId="0" fontId="3" fillId="13" borderId="1" xfId="0" applyFont="1" applyFill="1" applyBorder="1" applyAlignment="1">
      <alignment horizontal="center" vertical="top" wrapText="1"/>
    </xf>
    <xf numFmtId="0" fontId="2" fillId="8" borderId="1" xfId="0" applyFont="1" applyFill="1" applyBorder="1" applyAlignment="1">
      <alignment horizontal="left" vertical="top" wrapText="1" shrinkToFit="1"/>
    </xf>
    <xf numFmtId="0" fontId="9" fillId="8" borderId="1" xfId="0" applyFont="1" applyFill="1" applyBorder="1" applyAlignment="1">
      <alignment horizontal="center" wrapText="1"/>
    </xf>
    <xf numFmtId="0" fontId="3" fillId="5" borderId="1" xfId="0" applyFont="1" applyFill="1" applyBorder="1" applyAlignment="1">
      <alignment horizontal="center" vertical="top"/>
    </xf>
    <xf numFmtId="0" fontId="3" fillId="5" borderId="1" xfId="0" applyFont="1" applyFill="1" applyBorder="1" applyAlignment="1">
      <alignment horizontal="center" vertical="top" wrapText="1"/>
    </xf>
    <xf numFmtId="0" fontId="9" fillId="8" borderId="1" xfId="0" applyFont="1" applyFill="1" applyBorder="1" applyAlignment="1">
      <alignment horizontal="center" vertical="top" wrapText="1"/>
    </xf>
    <xf numFmtId="0" fontId="8" fillId="8" borderId="1" xfId="0" applyFont="1" applyFill="1" applyBorder="1" applyAlignment="1">
      <alignment horizontal="left" vertical="top"/>
    </xf>
    <xf numFmtId="0" fontId="3" fillId="8" borderId="1" xfId="0" applyFont="1" applyFill="1" applyBorder="1" applyAlignment="1">
      <alignment horizontal="center" vertical="top"/>
    </xf>
    <xf numFmtId="0" fontId="3" fillId="7" borderId="1" xfId="0" applyFont="1" applyFill="1" applyBorder="1" applyAlignment="1">
      <alignment horizontal="center" vertical="top"/>
    </xf>
    <xf numFmtId="0" fontId="8" fillId="8" borderId="1" xfId="0" applyFont="1" applyFill="1" applyBorder="1" applyAlignment="1">
      <alignment horizontal="left" vertical="top" wrapText="1"/>
    </xf>
    <xf numFmtId="0" fontId="3" fillId="7" borderId="1" xfId="0" applyFont="1" applyFill="1" applyBorder="1" applyAlignment="1">
      <alignment horizontal="center" vertical="top" wrapText="1"/>
    </xf>
    <xf numFmtId="0" fontId="3" fillId="6" borderId="1" xfId="0" applyFont="1" applyFill="1" applyBorder="1" applyAlignment="1">
      <alignment horizontal="center" vertical="top"/>
    </xf>
    <xf numFmtId="0" fontId="3" fillId="6" borderId="1" xfId="0" applyFont="1" applyFill="1" applyBorder="1" applyAlignment="1">
      <alignment horizontal="center" vertical="top" wrapText="1"/>
    </xf>
    <xf numFmtId="0" fontId="3" fillId="9" borderId="1" xfId="0" applyFont="1" applyFill="1" applyBorder="1" applyAlignment="1">
      <alignment horizontal="center" vertical="top" wrapText="1"/>
    </xf>
    <xf numFmtId="0" fontId="3" fillId="9" borderId="1" xfId="0" applyFont="1" applyFill="1" applyBorder="1" applyAlignment="1">
      <alignment horizontal="center" vertical="top"/>
    </xf>
    <xf numFmtId="0" fontId="3" fillId="9" borderId="1" xfId="0" applyFont="1" applyFill="1" applyBorder="1" applyAlignment="1">
      <alignment horizontal="center"/>
    </xf>
    <xf numFmtId="0" fontId="3" fillId="8" borderId="1" xfId="0" applyFont="1" applyFill="1" applyBorder="1" applyAlignment="1">
      <alignment horizontal="center" vertical="top" wrapText="1"/>
    </xf>
    <xf numFmtId="0" fontId="0" fillId="8" borderId="2" xfId="0" applyFill="1" applyBorder="1" applyAlignment="1">
      <alignment vertical="top" wrapText="1"/>
    </xf>
    <xf numFmtId="0" fontId="0" fillId="8" borderId="3" xfId="0" applyFill="1" applyBorder="1" applyAlignment="1">
      <alignment vertical="top" wrapText="1"/>
    </xf>
    <xf numFmtId="0" fontId="0" fillId="8" borderId="4" xfId="0" applyFill="1" applyBorder="1" applyAlignment="1">
      <alignment vertical="top" wrapText="1"/>
    </xf>
    <xf numFmtId="0" fontId="0" fillId="8" borderId="2" xfId="0" applyFill="1" applyBorder="1" applyAlignment="1"/>
    <xf numFmtId="0" fontId="0" fillId="8" borderId="3" xfId="0" applyFill="1" applyBorder="1" applyAlignment="1"/>
    <xf numFmtId="0" fontId="0" fillId="8" borderId="4" xfId="0" applyFill="1" applyBorder="1" applyAlignment="1"/>
    <xf numFmtId="0" fontId="1" fillId="0" borderId="2" xfId="0" applyFont="1" applyBorder="1" applyAlignment="1"/>
    <xf numFmtId="0" fontId="1" fillId="0" borderId="4" xfId="0" applyFont="1" applyBorder="1" applyAlignment="1"/>
    <xf numFmtId="0" fontId="10" fillId="8" borderId="2" xfId="3" applyFill="1" applyBorder="1" applyAlignment="1"/>
    <xf numFmtId="0" fontId="1" fillId="6" borderId="1" xfId="0" applyFont="1" applyFill="1" applyBorder="1" applyAlignment="1"/>
    <xf numFmtId="9" fontId="0" fillId="6" borderId="1" xfId="2" applyFont="1" applyFill="1" applyBorder="1" applyAlignment="1">
      <alignment horizontal="center"/>
    </xf>
    <xf numFmtId="0" fontId="1" fillId="9" borderId="1" xfId="0" applyFont="1" applyFill="1" applyBorder="1" applyAlignment="1">
      <alignment horizontal="center"/>
    </xf>
    <xf numFmtId="0" fontId="0" fillId="8" borderId="1" xfId="0" applyFill="1" applyBorder="1" applyAlignment="1">
      <alignment horizontal="center" vertical="top" wrapText="1"/>
    </xf>
    <xf numFmtId="0" fontId="0" fillId="8" borderId="1" xfId="0" applyFill="1" applyBorder="1" applyAlignment="1">
      <alignment horizontal="left" vertical="top"/>
    </xf>
    <xf numFmtId="9" fontId="0" fillId="0" borderId="0" xfId="2" applyFont="1" applyFill="1" applyBorder="1" applyAlignment="1">
      <alignment horizontal="center"/>
    </xf>
  </cellXfs>
  <cellStyles count="4">
    <cellStyle name="Link" xfId="3" builtinId="8"/>
    <cellStyle name="Prozent" xfId="2" builtinId="5"/>
    <cellStyle name="Standard" xfId="0" builtinId="0"/>
    <cellStyle name="Währung" xfId="1"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Strom -</a:t>
            </a:r>
            <a:r>
              <a:rPr lang="en-US" baseline="0"/>
              <a:t> und Wärmeverbrauch</a:t>
            </a:r>
            <a:r>
              <a:rPr lang="en-US"/>
              <a:t> je</a:t>
            </a:r>
            <a:r>
              <a:rPr lang="en-US" baseline="0"/>
              <a:t> </a:t>
            </a:r>
            <a:r>
              <a:rPr lang="en-US"/>
              <a:t>Gebäude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Gebäude'!$L$10:$L$11</c:f>
              <c:strCache>
                <c:ptCount val="2"/>
                <c:pt idx="0">
                  <c:v>Strom </c:v>
                </c:pt>
                <c:pt idx="1">
                  <c:v>[kWh/a]</c:v>
                </c:pt>
              </c:strCache>
            </c:strRef>
          </c:tx>
          <c:spPr>
            <a:solidFill>
              <a:schemeClr val="accent1"/>
            </a:solidFill>
            <a:ln>
              <a:noFill/>
            </a:ln>
            <a:effectLst/>
          </c:spPr>
          <c:invertIfNegative val="0"/>
          <c:cat>
            <c:strRef>
              <c:extLst>
                <c:ext xmlns:c15="http://schemas.microsoft.com/office/drawing/2012/chart" uri="{02D57815-91ED-43cb-92C2-25804820EDAC}">
                  <c15:fullRef>
                    <c15:sqref>'Übersicht Gebäude'!$C$12:$C$36</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Gebäude'!$L$12:$L$36</c15:sqref>
                  </c15:fullRef>
                </c:ext>
              </c:extLst>
              <c:f>'Übersicht Gebäude'!$L$12:$L$14</c:f>
              <c:numCache>
                <c:formatCode>#,##0</c:formatCode>
                <c:ptCount val="3"/>
                <c:pt idx="0">
                  <c:v>12345</c:v>
                </c:pt>
                <c:pt idx="1">
                  <c:v>0</c:v>
                </c:pt>
                <c:pt idx="2">
                  <c:v>300739</c:v>
                </c:pt>
              </c:numCache>
            </c:numRef>
          </c:val>
          <c:extLst>
            <c:ext xmlns:c16="http://schemas.microsoft.com/office/drawing/2014/chart" uri="{C3380CC4-5D6E-409C-BE32-E72D297353CC}">
              <c16:uniqueId val="{00000000-8A40-47A6-B752-EB364185CE92}"/>
            </c:ext>
          </c:extLst>
        </c:ser>
        <c:ser>
          <c:idx val="1"/>
          <c:order val="1"/>
          <c:tx>
            <c:strRef>
              <c:f>'Übersicht Gebäude'!$O$10:$O$11</c:f>
              <c:strCache>
                <c:ptCount val="2"/>
                <c:pt idx="0">
                  <c:v>Wärme Gesamt </c:v>
                </c:pt>
                <c:pt idx="1">
                  <c:v>[kWh/a]</c:v>
                </c:pt>
              </c:strCache>
            </c:strRef>
          </c:tx>
          <c:spPr>
            <a:solidFill>
              <a:schemeClr val="accent2"/>
            </a:solidFill>
            <a:ln>
              <a:noFill/>
            </a:ln>
            <a:effectLst/>
          </c:spPr>
          <c:invertIfNegative val="0"/>
          <c:cat>
            <c:strRef>
              <c:extLst>
                <c:ext xmlns:c15="http://schemas.microsoft.com/office/drawing/2012/chart" uri="{02D57815-91ED-43cb-92C2-25804820EDAC}">
                  <c15:fullRef>
                    <c15:sqref>'Übersicht Gebäude'!$C$12:$C$36</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Gebäude'!$O$12:$O$36</c15:sqref>
                  </c15:fullRef>
                </c:ext>
              </c:extLst>
              <c:f>'Übersicht Gebäude'!$O$12:$O$14</c:f>
              <c:numCache>
                <c:formatCode>#,##0</c:formatCode>
                <c:ptCount val="3"/>
                <c:pt idx="0">
                  <c:v>30000</c:v>
                </c:pt>
                <c:pt idx="1">
                  <c:v>355000</c:v>
                </c:pt>
                <c:pt idx="2">
                  <c:v>502995.66666666698</c:v>
                </c:pt>
              </c:numCache>
            </c:numRef>
          </c:val>
          <c:extLst>
            <c:ext xmlns:c16="http://schemas.microsoft.com/office/drawing/2014/chart" uri="{C3380CC4-5D6E-409C-BE32-E72D297353CC}">
              <c16:uniqueId val="{00000001-8A40-47A6-B752-EB364185CE92}"/>
            </c:ext>
          </c:extLst>
        </c:ser>
        <c:dLbls>
          <c:showLegendKey val="0"/>
          <c:showVal val="0"/>
          <c:showCatName val="0"/>
          <c:showSerName val="0"/>
          <c:showPercent val="0"/>
          <c:showBubbleSize val="0"/>
        </c:dLbls>
        <c:gapWidth val="182"/>
        <c:axId val="1518843952"/>
        <c:axId val="1518791184"/>
        <c:extLst>
          <c:ext xmlns:c15="http://schemas.microsoft.com/office/drawing/2012/chart" uri="{02D57815-91ED-43cb-92C2-25804820EDAC}">
            <c15:filteredBarSeries>
              <c15:ser>
                <c:idx val="2"/>
                <c:order val="2"/>
                <c:tx>
                  <c:strRef>
                    <c:extLst>
                      <c:ext uri="{02D57815-91ED-43cb-92C2-25804820EDAC}">
                        <c15:formulaRef>
                          <c15:sqref>'Übersicht Gebäude'!$P$10:$P$11</c15:sqref>
                        </c15:formulaRef>
                      </c:ext>
                    </c:extLst>
                    <c:strCache>
                      <c:ptCount val="2"/>
                      <c:pt idx="0">
                        <c:v>Wasser </c:v>
                      </c:pt>
                      <c:pt idx="1">
                        <c:v>[m³/a]</c:v>
                      </c:pt>
                    </c:strCache>
                  </c:strRef>
                </c:tx>
                <c:spPr>
                  <a:solidFill>
                    <a:schemeClr val="accent3"/>
                  </a:solidFill>
                  <a:ln>
                    <a:noFill/>
                  </a:ln>
                  <a:effectLst/>
                </c:spPr>
                <c:invertIfNegative val="0"/>
                <c:cat>
                  <c:strRef>
                    <c:extLst>
                      <c:ext uri="{02D57815-91ED-43cb-92C2-25804820EDAC}">
                        <c15:fullRef>
                          <c15:sqref>'Übersicht Gebäude'!$C$12:$C$36</c15:sqref>
                        </c15:fullRef>
                        <c15:formulaRef>
                          <c15:sqref>'Übersicht Gebäude'!$C$12:$C$14</c15:sqref>
                        </c15:formulaRef>
                      </c:ext>
                    </c:extLst>
                    <c:strCache>
                      <c:ptCount val="3"/>
                      <c:pt idx="0">
                        <c:v>Beispielgebäude</c:v>
                      </c:pt>
                      <c:pt idx="1">
                        <c:v>Beispielgebäude 1</c:v>
                      </c:pt>
                      <c:pt idx="2">
                        <c:v>Beispielgebäude 2</c:v>
                      </c:pt>
                    </c:strCache>
                  </c:strRef>
                </c:cat>
                <c:val>
                  <c:numRef>
                    <c:extLst>
                      <c:ext uri="{02D57815-91ED-43cb-92C2-25804820EDAC}">
                        <c15:fullRef>
                          <c15:sqref>'Übersicht Gebäude'!$P$12:$P$36</c15:sqref>
                        </c15:fullRef>
                        <c15:formulaRef>
                          <c15:sqref>'Übersicht Gebäude'!$P$12:$P$14</c15:sqref>
                        </c15:formulaRef>
                      </c:ext>
                    </c:extLst>
                    <c:numCache>
                      <c:formatCode>#,##0</c:formatCode>
                      <c:ptCount val="3"/>
                      <c:pt idx="0">
                        <c:v>123</c:v>
                      </c:pt>
                      <c:pt idx="1">
                        <c:v>123</c:v>
                      </c:pt>
                      <c:pt idx="2">
                        <c:v>123</c:v>
                      </c:pt>
                    </c:numCache>
                  </c:numRef>
                </c:val>
                <c:extLst>
                  <c:ext xmlns:c16="http://schemas.microsoft.com/office/drawing/2014/chart" uri="{C3380CC4-5D6E-409C-BE32-E72D297353CC}">
                    <c16:uniqueId val="{00000002-8A40-47A6-B752-EB364185CE92}"/>
                  </c:ext>
                </c:extLst>
              </c15:ser>
            </c15:filteredBarSeries>
          </c:ext>
        </c:extLst>
      </c:barChart>
      <c:catAx>
        <c:axId val="15188439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8791184"/>
        <c:crosses val="autoZero"/>
        <c:auto val="1"/>
        <c:lblAlgn val="ctr"/>
        <c:lblOffset val="100"/>
        <c:noMultiLvlLbl val="0"/>
      </c:catAx>
      <c:valAx>
        <c:axId val="1518791184"/>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Energieverbrauch in [kWh/a]</a:t>
                </a:r>
              </a:p>
            </c:rich>
          </c:tx>
          <c:layout>
            <c:manualLayout>
              <c:xMode val="edge"/>
              <c:yMode val="edge"/>
              <c:x val="0.58700984251968502"/>
              <c:y val="0.1017336152219873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1884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Beispiel2!$K$39</c:f>
          <c:strCache>
            <c:ptCount val="1"/>
            <c:pt idx="0">
              <c:v>Energie-und Wasserverbrauch Beispielgebäude 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Beispiel2!$G$25</c:f>
              <c:strCache>
                <c:ptCount val="1"/>
                <c:pt idx="0">
                  <c:v>Strom [kWh]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Beispiel2!$H$24:$W$24</c15:sqref>
                  </c15:fullRef>
                </c:ext>
              </c:extLst>
              <c:f>Beispiel2!$H$24:$L$24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Beispiel2!$H$25:$W$25</c15:sqref>
                  </c15:fullRef>
                </c:ext>
              </c:extLst>
              <c:f>Beispiel2!$H$25:$L$25</c:f>
              <c:numCache>
                <c:formatCode>#,##0</c:formatCode>
                <c:ptCount val="5"/>
                <c:pt idx="0">
                  <c:v>337379</c:v>
                </c:pt>
                <c:pt idx="1">
                  <c:v>165580</c:v>
                </c:pt>
                <c:pt idx="2">
                  <c:v>268166</c:v>
                </c:pt>
                <c:pt idx="3">
                  <c:v>368326</c:v>
                </c:pt>
                <c:pt idx="4">
                  <c:v>300739</c:v>
                </c:pt>
              </c:numCache>
            </c:numRef>
          </c:val>
          <c:smooth val="0"/>
          <c:extLst>
            <c:ext xmlns:c16="http://schemas.microsoft.com/office/drawing/2014/chart" uri="{C3380CC4-5D6E-409C-BE32-E72D297353CC}">
              <c16:uniqueId val="{00000000-4F0C-4811-B166-8B5ED2E3A9DA}"/>
            </c:ext>
          </c:extLst>
        </c:ser>
        <c:ser>
          <c:idx val="3"/>
          <c:order val="3"/>
          <c:tx>
            <c:strRef>
              <c:f>Beispiel2!$G$28</c:f>
              <c:strCache>
                <c:ptCount val="1"/>
                <c:pt idx="0">
                  <c:v>Wärme Gesamt [kWh]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Beispiel2!$H$24:$W$24</c15:sqref>
                  </c15:fullRef>
                </c:ext>
              </c:extLst>
              <c:f>Beispiel2!$H$24:$L$24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Beispiel2!$H$28:$W$28</c15:sqref>
                  </c15:fullRef>
                </c:ext>
              </c:extLst>
              <c:f>Beispiel2!$H$28:$L$28</c:f>
              <c:numCache>
                <c:formatCode>#,##0</c:formatCode>
                <c:ptCount val="5"/>
                <c:pt idx="0">
                  <c:v>841919</c:v>
                </c:pt>
                <c:pt idx="1">
                  <c:v>1056533</c:v>
                </c:pt>
                <c:pt idx="2">
                  <c:v>618031</c:v>
                </c:pt>
                <c:pt idx="3">
                  <c:v>614939.66666666698</c:v>
                </c:pt>
                <c:pt idx="4">
                  <c:v>502995.66666666698</c:v>
                </c:pt>
              </c:numCache>
            </c:numRef>
          </c:val>
          <c:smooth val="0"/>
          <c:extLst>
            <c:ext xmlns:c16="http://schemas.microsoft.com/office/drawing/2014/chart" uri="{C3380CC4-5D6E-409C-BE32-E72D297353CC}">
              <c16:uniqueId val="{00000001-4F0C-4811-B166-8B5ED2E3A9DA}"/>
            </c:ext>
          </c:extLst>
        </c:ser>
        <c:ser>
          <c:idx val="4"/>
          <c:order val="4"/>
          <c:tx>
            <c:strRef>
              <c:f>Beispiel2!$G$29</c:f>
              <c:strCache>
                <c:ptCount val="1"/>
                <c:pt idx="0">
                  <c:v>Wasser [m³]</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Beispiel2!$H$24:$W$24</c15:sqref>
                  </c15:fullRef>
                </c:ext>
              </c:extLst>
              <c:f>Beispiel2!$H$24:$L$24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Beispiel2!$H$29:$W$29</c15:sqref>
                  </c15:fullRef>
                </c:ext>
              </c:extLst>
              <c:f>Beispiel2!$H$29:$L$29</c:f>
              <c:numCache>
                <c:formatCode>#,##0</c:formatCode>
                <c:ptCount val="5"/>
                <c:pt idx="0">
                  <c:v>111</c:v>
                </c:pt>
                <c:pt idx="1">
                  <c:v>111</c:v>
                </c:pt>
                <c:pt idx="2">
                  <c:v>111</c:v>
                </c:pt>
                <c:pt idx="3">
                  <c:v>111</c:v>
                </c:pt>
                <c:pt idx="4">
                  <c:v>123</c:v>
                </c:pt>
              </c:numCache>
            </c:numRef>
          </c:val>
          <c:smooth val="0"/>
          <c:extLst>
            <c:ext xmlns:c16="http://schemas.microsoft.com/office/drawing/2014/chart" uri="{C3380CC4-5D6E-409C-BE32-E72D297353CC}">
              <c16:uniqueId val="{00000002-4F0C-4811-B166-8B5ED2E3A9DA}"/>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Beispiel2!$G$26</c15:sqref>
                        </c15:formulaRef>
                      </c:ext>
                    </c:extLst>
                    <c:strCache>
                      <c:ptCount val="1"/>
                      <c:pt idx="0">
                        <c:v>Wärme 1 [kWh]</c:v>
                      </c:pt>
                    </c:strCache>
                  </c:strRef>
                </c:tx>
                <c:spPr>
                  <a:ln w="28575" cap="rnd">
                    <a:solidFill>
                      <a:schemeClr val="accent2"/>
                    </a:solidFill>
                    <a:round/>
                  </a:ln>
                  <a:effectLst/>
                </c:spPr>
                <c:marker>
                  <c:symbol val="none"/>
                </c:marker>
                <c:cat>
                  <c:numRef>
                    <c:extLst>
                      <c:ext uri="{02D57815-91ED-43cb-92C2-25804820EDAC}">
                        <c15:fullRef>
                          <c15:sqref>Beispiel2!$H$24:$W$24</c15:sqref>
                        </c15:fullRef>
                        <c15:formulaRef>
                          <c15:sqref>Beispiel2!$H$24:$L$24</c15:sqref>
                        </c15:formulaRef>
                      </c:ext>
                    </c:extLst>
                    <c:numCache>
                      <c:formatCode>General</c:formatCode>
                      <c:ptCount val="5"/>
                      <c:pt idx="0">
                        <c:v>2020</c:v>
                      </c:pt>
                      <c:pt idx="1">
                        <c:v>2021</c:v>
                      </c:pt>
                      <c:pt idx="2">
                        <c:v>2022</c:v>
                      </c:pt>
                      <c:pt idx="3">
                        <c:v>2023</c:v>
                      </c:pt>
                      <c:pt idx="4">
                        <c:v>2024</c:v>
                      </c:pt>
                    </c:numCache>
                  </c:numRef>
                </c:cat>
                <c:val>
                  <c:numRef>
                    <c:extLst>
                      <c:ext uri="{02D57815-91ED-43cb-92C2-25804820EDAC}">
                        <c15:fullRef>
                          <c15:sqref>Beispiel2!$H$26:$W$26</c15:sqref>
                        </c15:fullRef>
                        <c15:formulaRef>
                          <c15:sqref>Beispiel2!$H$26:$L$26</c15:sqref>
                        </c15:formulaRef>
                      </c:ext>
                    </c:extLst>
                    <c:numCache>
                      <c:formatCode>#,##0</c:formatCode>
                      <c:ptCount val="5"/>
                      <c:pt idx="0">
                        <c:v>841919</c:v>
                      </c:pt>
                      <c:pt idx="1">
                        <c:v>1056533</c:v>
                      </c:pt>
                      <c:pt idx="2">
                        <c:v>618031</c:v>
                      </c:pt>
                      <c:pt idx="3">
                        <c:v>614939.66666666698</c:v>
                      </c:pt>
                      <c:pt idx="4">
                        <c:v>502995.66666666698</c:v>
                      </c:pt>
                    </c:numCache>
                  </c:numRef>
                </c:val>
                <c:smooth val="0"/>
                <c:extLst>
                  <c:ext xmlns:c16="http://schemas.microsoft.com/office/drawing/2014/chart" uri="{C3380CC4-5D6E-409C-BE32-E72D297353CC}">
                    <c16:uniqueId val="{00000003-4F0C-4811-B166-8B5ED2E3A9D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Beispiel2!$G$27</c15:sqref>
                        </c15:formulaRef>
                      </c:ext>
                    </c:extLst>
                    <c:strCache>
                      <c:ptCount val="1"/>
                      <c:pt idx="0">
                        <c:v>Wärme 2 [kWh]</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Beispiel2!$H$24:$W$24</c15:sqref>
                        </c15:fullRef>
                        <c15:formulaRef>
                          <c15:sqref>Beispiel2!$H$24:$L$24</c15:sqref>
                        </c15:formulaRef>
                      </c:ext>
                    </c:extLst>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Beispiel2!$H$27:$W$27</c15:sqref>
                        </c15:fullRef>
                        <c15:formulaRef>
                          <c15:sqref>Beispiel2!$H$27:$L$27</c15:sqref>
                        </c15:formulaRef>
                      </c:ext>
                    </c:extLst>
                    <c:numCache>
                      <c:formatCode>#,##0</c:formatCode>
                      <c:ptCount val="5"/>
                      <c:pt idx="0">
                        <c:v>0</c:v>
                      </c:pt>
                      <c:pt idx="1">
                        <c:v>0</c:v>
                      </c:pt>
                      <c:pt idx="2">
                        <c:v>0</c:v>
                      </c:pt>
                      <c:pt idx="3">
                        <c:v>0</c:v>
                      </c:pt>
                      <c:pt idx="4">
                        <c:v>0</c:v>
                      </c:pt>
                    </c:numCache>
                  </c:numRef>
                </c:val>
                <c:smooth val="0"/>
                <c:extLst xmlns:c15="http://schemas.microsoft.com/office/drawing/2012/chart">
                  <c:ext xmlns:c16="http://schemas.microsoft.com/office/drawing/2014/chart" uri="{C3380CC4-5D6E-409C-BE32-E72D297353CC}">
                    <c16:uniqueId val="{00000004-4F0C-4811-B166-8B5ED2E3A9DA}"/>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Energie [kWh/a] / Wasser [m³/a]</a:t>
                </a:r>
              </a:p>
            </c:rich>
          </c:tx>
          <c:layout>
            <c:manualLayout>
              <c:xMode val="edge"/>
              <c:yMode val="edge"/>
              <c:x val="2.2222222222222223E-2"/>
              <c:y val="0.124097404491105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Beispiel2!$R$39</c:f>
          <c:strCache>
            <c:ptCount val="1"/>
            <c:pt idx="0">
              <c:v>Verbrauchskosten Beispielgebäude 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Beispiel2!$G$32</c:f>
              <c:strCache>
                <c:ptCount val="1"/>
                <c:pt idx="0">
                  <c:v>Strom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Beispiel2!$H$24:$W$24</c15:sqref>
                  </c15:fullRef>
                </c:ext>
              </c:extLst>
              <c:f>Beispiel2!$H$24:$L$24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Beispiel2!$H$32:$W$32</c15:sqref>
                  </c15:fullRef>
                </c:ext>
              </c:extLst>
              <c:f>Beispiel2!$H$32:$L$32</c:f>
              <c:numCache>
                <c:formatCode>#,##0\ "€"</c:formatCode>
                <c:ptCount val="5"/>
                <c:pt idx="0">
                  <c:v>5000</c:v>
                </c:pt>
                <c:pt idx="1">
                  <c:v>5000</c:v>
                </c:pt>
                <c:pt idx="2">
                  <c:v>5000</c:v>
                </c:pt>
                <c:pt idx="3">
                  <c:v>5000</c:v>
                </c:pt>
                <c:pt idx="4">
                  <c:v>6000</c:v>
                </c:pt>
              </c:numCache>
            </c:numRef>
          </c:val>
          <c:smooth val="0"/>
          <c:extLst>
            <c:ext xmlns:c16="http://schemas.microsoft.com/office/drawing/2014/chart" uri="{C3380CC4-5D6E-409C-BE32-E72D297353CC}">
              <c16:uniqueId val="{00000000-B62A-456A-96D9-E72C3637BB78}"/>
            </c:ext>
          </c:extLst>
        </c:ser>
        <c:ser>
          <c:idx val="3"/>
          <c:order val="3"/>
          <c:tx>
            <c:strRef>
              <c:f>Beispiel2!$G$35</c:f>
              <c:strCache>
                <c:ptCount val="1"/>
                <c:pt idx="0">
                  <c:v>Wärme Gesamt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Beispiel2!$H$24:$W$24</c15:sqref>
                  </c15:fullRef>
                </c:ext>
              </c:extLst>
              <c:f>Beispiel2!$H$24:$L$24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Beispiel2!$H$35:$W$35</c15:sqref>
                  </c15:fullRef>
                </c:ext>
              </c:extLst>
              <c:f>Beispiel2!$H$35:$L$35</c:f>
              <c:numCache>
                <c:formatCode>General</c:formatCode>
                <c:ptCount val="5"/>
                <c:pt idx="0">
                  <c:v>12345</c:v>
                </c:pt>
                <c:pt idx="1">
                  <c:v>13245</c:v>
                </c:pt>
                <c:pt idx="2">
                  <c:v>12345</c:v>
                </c:pt>
                <c:pt idx="3">
                  <c:v>10000</c:v>
                </c:pt>
                <c:pt idx="4">
                  <c:v>10000</c:v>
                </c:pt>
              </c:numCache>
            </c:numRef>
          </c:val>
          <c:smooth val="0"/>
          <c:extLst>
            <c:ext xmlns:c16="http://schemas.microsoft.com/office/drawing/2014/chart" uri="{C3380CC4-5D6E-409C-BE32-E72D297353CC}">
              <c16:uniqueId val="{00000001-B62A-456A-96D9-E72C3637BB78}"/>
            </c:ext>
          </c:extLst>
        </c:ser>
        <c:ser>
          <c:idx val="4"/>
          <c:order val="4"/>
          <c:tx>
            <c:strRef>
              <c:f>Beispiel2!$G$36</c:f>
              <c:strCache>
                <c:ptCount val="1"/>
                <c:pt idx="0">
                  <c:v>Wasser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Beispiel2!$H$24:$W$24</c15:sqref>
                  </c15:fullRef>
                </c:ext>
              </c:extLst>
              <c:f>Beispiel2!$H$24:$L$24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Beispiel2!$H$36:$W$36</c15:sqref>
                  </c15:fullRef>
                </c:ext>
              </c:extLst>
              <c:f>Beispiel2!$H$36:$L$36</c:f>
              <c:numCache>
                <c:formatCode>#,##0\ "€"</c:formatCode>
                <c:ptCount val="5"/>
                <c:pt idx="0">
                  <c:v>145</c:v>
                </c:pt>
                <c:pt idx="1">
                  <c:v>132</c:v>
                </c:pt>
                <c:pt idx="2">
                  <c:v>132</c:v>
                </c:pt>
                <c:pt idx="3">
                  <c:v>123</c:v>
                </c:pt>
                <c:pt idx="4">
                  <c:v>126</c:v>
                </c:pt>
              </c:numCache>
            </c:numRef>
          </c:val>
          <c:smooth val="0"/>
          <c:extLst>
            <c:ext xmlns:c16="http://schemas.microsoft.com/office/drawing/2014/chart" uri="{C3380CC4-5D6E-409C-BE32-E72D297353CC}">
              <c16:uniqueId val="{00000002-B62A-456A-96D9-E72C3637BB78}"/>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Beispiel2!$G$33</c15:sqref>
                        </c15:formulaRef>
                      </c:ext>
                    </c:extLst>
                    <c:strCache>
                      <c:ptCount val="1"/>
                      <c:pt idx="0">
                        <c:v>Wärme 1 [€]</c:v>
                      </c:pt>
                    </c:strCache>
                  </c:strRef>
                </c:tx>
                <c:spPr>
                  <a:ln w="25400" cap="rnd">
                    <a:noFill/>
                    <a:round/>
                  </a:ln>
                  <a:effectLst/>
                </c:spPr>
                <c:marker>
                  <c:symbol val="none"/>
                </c:marker>
                <c:cat>
                  <c:numRef>
                    <c:extLst>
                      <c:ext uri="{02D57815-91ED-43cb-92C2-25804820EDAC}">
                        <c15:fullRef>
                          <c15:sqref>Beispiel2!$H$24:$W$24</c15:sqref>
                        </c15:fullRef>
                        <c15:formulaRef>
                          <c15:sqref>Beispiel2!$H$24:$L$24</c15:sqref>
                        </c15:formulaRef>
                      </c:ext>
                    </c:extLst>
                    <c:numCache>
                      <c:formatCode>General</c:formatCode>
                      <c:ptCount val="5"/>
                      <c:pt idx="0">
                        <c:v>2020</c:v>
                      </c:pt>
                      <c:pt idx="1">
                        <c:v>2021</c:v>
                      </c:pt>
                      <c:pt idx="2">
                        <c:v>2022</c:v>
                      </c:pt>
                      <c:pt idx="3">
                        <c:v>2023</c:v>
                      </c:pt>
                      <c:pt idx="4">
                        <c:v>2024</c:v>
                      </c:pt>
                    </c:numCache>
                  </c:numRef>
                </c:cat>
                <c:val>
                  <c:numRef>
                    <c:extLst>
                      <c:ext uri="{02D57815-91ED-43cb-92C2-25804820EDAC}">
                        <c15:fullRef>
                          <c15:sqref>Beispiel2!$H$33:$W$33</c15:sqref>
                        </c15:fullRef>
                        <c15:formulaRef>
                          <c15:sqref>Beispiel2!$H$33:$L$33</c15:sqref>
                        </c15:formulaRef>
                      </c:ext>
                    </c:extLst>
                    <c:numCache>
                      <c:formatCode>#,##0\ "€"</c:formatCode>
                      <c:ptCount val="5"/>
                      <c:pt idx="0">
                        <c:v>12345</c:v>
                      </c:pt>
                      <c:pt idx="1">
                        <c:v>13245</c:v>
                      </c:pt>
                      <c:pt idx="2">
                        <c:v>12345</c:v>
                      </c:pt>
                    </c:numCache>
                  </c:numRef>
                </c:val>
                <c:smooth val="0"/>
                <c:extLst>
                  <c:ext xmlns:c16="http://schemas.microsoft.com/office/drawing/2014/chart" uri="{C3380CC4-5D6E-409C-BE32-E72D297353CC}">
                    <c16:uniqueId val="{00000003-B62A-456A-96D9-E72C3637BB7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Beispiel2!$G$34</c15:sqref>
                        </c15:formulaRef>
                      </c:ext>
                    </c:extLst>
                    <c:strCache>
                      <c:ptCount val="1"/>
                      <c:pt idx="0">
                        <c:v>Wärme 2 [€]</c:v>
                      </c:pt>
                    </c:strCache>
                  </c:strRef>
                </c:tx>
                <c:spPr>
                  <a:ln w="25400" cap="rnd">
                    <a:noFill/>
                    <a:round/>
                  </a:ln>
                  <a:effectLst/>
                </c:spPr>
                <c:marker>
                  <c:symbol val="none"/>
                </c:marker>
                <c:cat>
                  <c:numRef>
                    <c:extLst>
                      <c:ext xmlns:c15="http://schemas.microsoft.com/office/drawing/2012/chart" uri="{02D57815-91ED-43cb-92C2-25804820EDAC}">
                        <c15:fullRef>
                          <c15:sqref>Beispiel2!$H$24:$W$24</c15:sqref>
                        </c15:fullRef>
                        <c15:formulaRef>
                          <c15:sqref>Beispiel2!$H$24:$L$24</c15:sqref>
                        </c15:formulaRef>
                      </c:ext>
                    </c:extLst>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Beispiel2!$H$34:$W$34</c15:sqref>
                        </c15:fullRef>
                        <c15:formulaRef>
                          <c15:sqref>Beispiel2!$H$34:$L$34</c15:sqref>
                        </c15:formulaRef>
                      </c:ext>
                    </c:extLst>
                    <c:numCache>
                      <c:formatCode>#,##0\ "€"</c:formatCode>
                      <c:ptCount val="5"/>
                      <c:pt idx="3">
                        <c:v>10000</c:v>
                      </c:pt>
                      <c:pt idx="4">
                        <c:v>10000</c:v>
                      </c:pt>
                    </c:numCache>
                  </c:numRef>
                </c:val>
                <c:smooth val="0"/>
                <c:extLst xmlns:c15="http://schemas.microsoft.com/office/drawing/2012/chart">
                  <c:ext xmlns:c16="http://schemas.microsoft.com/office/drawing/2014/chart" uri="{C3380CC4-5D6E-409C-BE32-E72D297353CC}">
                    <c16:uniqueId val="{00000004-B62A-456A-96D9-E72C3637BB78}"/>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Energie- und Wasserkosten je Gebäude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Gebäude'!$T$10:$T$11</c:f>
              <c:strCache>
                <c:ptCount val="2"/>
                <c:pt idx="0">
                  <c:v>Wärme Gesamt </c:v>
                </c:pt>
                <c:pt idx="1">
                  <c:v> [€]</c:v>
                </c:pt>
              </c:strCache>
            </c:strRef>
          </c:tx>
          <c:spPr>
            <a:solidFill>
              <a:schemeClr val="accent2"/>
            </a:solidFill>
            <a:ln>
              <a:noFill/>
            </a:ln>
            <a:effectLst/>
          </c:spPr>
          <c:invertIfNegative val="0"/>
          <c:cat>
            <c:strRef>
              <c:extLst>
                <c:ext xmlns:c15="http://schemas.microsoft.com/office/drawing/2012/chart" uri="{02D57815-91ED-43cb-92C2-25804820EDAC}">
                  <c15:fullRef>
                    <c15:sqref>'Übersicht Gebäude'!$C$12:$C$36</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Gebäude'!$T$12:$T$36</c15:sqref>
                  </c15:fullRef>
                </c:ext>
              </c:extLst>
              <c:f>'Übersicht Gebäude'!$T$12:$T$14</c:f>
              <c:numCache>
                <c:formatCode>_-* #,##0\ "€"_-;\-* #,##0\ "€"_-;_-* "-"??\ "€"_-;_-@_-</c:formatCode>
                <c:ptCount val="3"/>
                <c:pt idx="0">
                  <c:v>16551</c:v>
                </c:pt>
                <c:pt idx="1">
                  <c:v>16551</c:v>
                </c:pt>
                <c:pt idx="2">
                  <c:v>10000</c:v>
                </c:pt>
              </c:numCache>
            </c:numRef>
          </c:val>
          <c:extLst>
            <c:ext xmlns:c16="http://schemas.microsoft.com/office/drawing/2014/chart" uri="{C3380CC4-5D6E-409C-BE32-E72D297353CC}">
              <c16:uniqueId val="{00000000-EC72-47D0-8770-0EFC620CD093}"/>
            </c:ext>
          </c:extLst>
        </c:ser>
        <c:ser>
          <c:idx val="1"/>
          <c:order val="1"/>
          <c:tx>
            <c:strRef>
              <c:f>'Übersicht Gebäude'!$Q$10:$Q$11</c:f>
              <c:strCache>
                <c:ptCount val="2"/>
                <c:pt idx="0">
                  <c:v>Strom</c:v>
                </c:pt>
                <c:pt idx="1">
                  <c:v> [€]</c:v>
                </c:pt>
              </c:strCache>
            </c:strRef>
          </c:tx>
          <c:spPr>
            <a:solidFill>
              <a:srgbClr val="0070C0"/>
            </a:solidFill>
            <a:ln>
              <a:noFill/>
            </a:ln>
            <a:effectLst/>
          </c:spPr>
          <c:invertIfNegative val="0"/>
          <c:cat>
            <c:strRef>
              <c:extLst>
                <c:ext xmlns:c15="http://schemas.microsoft.com/office/drawing/2012/chart" uri="{02D57815-91ED-43cb-92C2-25804820EDAC}">
                  <c15:fullRef>
                    <c15:sqref>'Übersicht Gebäude'!$C$12:$C$36</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Gebäude'!$Q$12:$Q$36</c15:sqref>
                  </c15:fullRef>
                </c:ext>
              </c:extLst>
              <c:f>'Übersicht Gebäude'!$Q$12:$Q$14</c:f>
              <c:numCache>
                <c:formatCode>_-* #,##0\ "€"_-;\-* #,##0\ "€"_-;_-* "-"??\ "€"_-;_-@_-</c:formatCode>
                <c:ptCount val="3"/>
                <c:pt idx="0">
                  <c:v>6000</c:v>
                </c:pt>
                <c:pt idx="1">
                  <c:v>6000</c:v>
                </c:pt>
                <c:pt idx="2">
                  <c:v>6000</c:v>
                </c:pt>
              </c:numCache>
            </c:numRef>
          </c:val>
          <c:extLst>
            <c:ext xmlns:c16="http://schemas.microsoft.com/office/drawing/2014/chart" uri="{C3380CC4-5D6E-409C-BE32-E72D297353CC}">
              <c16:uniqueId val="{00000001-EC72-47D0-8770-0EFC620CD093}"/>
            </c:ext>
          </c:extLst>
        </c:ser>
        <c:ser>
          <c:idx val="2"/>
          <c:order val="2"/>
          <c:tx>
            <c:strRef>
              <c:f>'Übersicht Gebäude'!$U$10:$U$11</c:f>
              <c:strCache>
                <c:ptCount val="2"/>
                <c:pt idx="0">
                  <c:v>Wasser</c:v>
                </c:pt>
                <c:pt idx="1">
                  <c:v> [€]</c:v>
                </c:pt>
              </c:strCache>
            </c:strRef>
          </c:tx>
          <c:spPr>
            <a:solidFill>
              <a:schemeClr val="accent3"/>
            </a:solidFill>
            <a:ln>
              <a:noFill/>
            </a:ln>
            <a:effectLst/>
          </c:spPr>
          <c:invertIfNegative val="0"/>
          <c:cat>
            <c:strRef>
              <c:extLst>
                <c:ext xmlns:c15="http://schemas.microsoft.com/office/drawing/2012/chart" uri="{02D57815-91ED-43cb-92C2-25804820EDAC}">
                  <c15:fullRef>
                    <c15:sqref>'Übersicht Gebäude'!$C$12:$C$36</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Gebäude'!$U$12:$U$37</c15:sqref>
                  </c15:fullRef>
                </c:ext>
              </c:extLst>
              <c:f>'Übersicht Gebäude'!$U$12:$U$14</c:f>
              <c:numCache>
                <c:formatCode>_-* #,##0\ "€"_-;\-* #,##0\ "€"_-;_-* "-"??\ "€"_-;_-@_-</c:formatCode>
                <c:ptCount val="3"/>
                <c:pt idx="0">
                  <c:v>126</c:v>
                </c:pt>
                <c:pt idx="1">
                  <c:v>126</c:v>
                </c:pt>
                <c:pt idx="2">
                  <c:v>126</c:v>
                </c:pt>
              </c:numCache>
            </c:numRef>
          </c:val>
          <c:extLst>
            <c:ext xmlns:c16="http://schemas.microsoft.com/office/drawing/2014/chart" uri="{C3380CC4-5D6E-409C-BE32-E72D297353CC}">
              <c16:uniqueId val="{00000002-EC72-47D0-8770-0EFC620CD093}"/>
            </c:ext>
          </c:extLst>
        </c:ser>
        <c:dLbls>
          <c:showLegendKey val="0"/>
          <c:showVal val="0"/>
          <c:showCatName val="0"/>
          <c:showSerName val="0"/>
          <c:showPercent val="0"/>
          <c:showBubbleSize val="0"/>
        </c:dLbls>
        <c:gapWidth val="182"/>
        <c:axId val="1518843952"/>
        <c:axId val="1518791184"/>
        <c:extLst/>
      </c:barChart>
      <c:catAx>
        <c:axId val="15188439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8791184"/>
        <c:crosses val="autoZero"/>
        <c:auto val="1"/>
        <c:lblAlgn val="ctr"/>
        <c:lblOffset val="100"/>
        <c:noMultiLvlLbl val="0"/>
      </c:catAx>
      <c:valAx>
        <c:axId val="1518791184"/>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Kosten in [€]</a:t>
                </a:r>
              </a:p>
            </c:rich>
          </c:tx>
          <c:layout>
            <c:manualLayout>
              <c:xMode val="edge"/>
              <c:yMode val="edge"/>
              <c:x val="0.76225284339457566"/>
              <c:y val="0.1017336152219873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title>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18843952"/>
        <c:crosses val="autoZero"/>
        <c:crossBetween val="between"/>
        <c:majorUnit val="1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'Übersicht Gebäude'!$Y$2</c:f>
          <c:strCache>
            <c:ptCount val="1"/>
            <c:pt idx="0">
              <c:v>Spez. Verbrauchswerte der Gebäude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Gebäude'!$Y$9:$Y$11</c:f>
              <c:strCache>
                <c:ptCount val="3"/>
                <c:pt idx="0">
                  <c:v>Spez. Verbrauch </c:v>
                </c:pt>
                <c:pt idx="1">
                  <c:v>Strom</c:v>
                </c:pt>
                <c:pt idx="2">
                  <c:v>[kWh/m²a]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'Übersicht Gebäude'!$C$12:$C$35</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Gebäude'!$Y$12:$Y$35</c15:sqref>
                  </c15:fullRef>
                </c:ext>
              </c:extLst>
              <c:f>'Übersicht Gebäude'!$Y$12:$Y$14</c:f>
              <c:numCache>
                <c:formatCode>0.0</c:formatCode>
                <c:ptCount val="3"/>
                <c:pt idx="0">
                  <c:v>9.017531044558071</c:v>
                </c:pt>
                <c:pt idx="1">
                  <c:v>0</c:v>
                </c:pt>
                <c:pt idx="2">
                  <c:v>219.67786705624545</c:v>
                </c:pt>
              </c:numCache>
            </c:numRef>
          </c:val>
          <c:extLst>
            <c:ext xmlns:c16="http://schemas.microsoft.com/office/drawing/2014/chart" uri="{C3380CC4-5D6E-409C-BE32-E72D297353CC}">
              <c16:uniqueId val="{00000000-D811-4CE7-A32B-6C2807ACC2DD}"/>
            </c:ext>
          </c:extLst>
        </c:ser>
        <c:ser>
          <c:idx val="1"/>
          <c:order val="1"/>
          <c:tx>
            <c:strRef>
              <c:f>'Übersicht Gebäude'!$Z$9:$Z$11</c:f>
              <c:strCache>
                <c:ptCount val="3"/>
                <c:pt idx="0">
                  <c:v>Spez. Verbrauch </c:v>
                </c:pt>
                <c:pt idx="1">
                  <c:v>Wärme</c:v>
                </c:pt>
                <c:pt idx="2">
                  <c:v>[kWh/m²a]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'Übersicht Gebäude'!$C$12:$C$35</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Gebäude'!$Z$12:$Z$35</c15:sqref>
                  </c15:fullRef>
                </c:ext>
              </c:extLst>
              <c:f>'Übersicht Gebäude'!$Z$12:$Z$14</c:f>
              <c:numCache>
                <c:formatCode>0.0</c:formatCode>
                <c:ptCount val="3"/>
                <c:pt idx="0">
                  <c:v>21.913805697589481</c:v>
                </c:pt>
                <c:pt idx="1">
                  <c:v>259.3133674214755</c:v>
                </c:pt>
                <c:pt idx="2">
                  <c:v>367.41831020209423</c:v>
                </c:pt>
              </c:numCache>
            </c:numRef>
          </c:val>
          <c:extLst>
            <c:ext xmlns:c16="http://schemas.microsoft.com/office/drawing/2014/chart" uri="{C3380CC4-5D6E-409C-BE32-E72D297353CC}">
              <c16:uniqueId val="{00000001-D811-4CE7-A32B-6C2807ACC2DD}"/>
            </c:ext>
          </c:extLst>
        </c:ser>
        <c:ser>
          <c:idx val="2"/>
          <c:order val="2"/>
          <c:tx>
            <c:strRef>
              <c:f>'Übersicht Gebäude'!$AA$9:$AA$11</c:f>
              <c:strCache>
                <c:ptCount val="3"/>
                <c:pt idx="0">
                  <c:v>Spez. Verbrauch </c:v>
                </c:pt>
                <c:pt idx="1">
                  <c:v>Wasser</c:v>
                </c:pt>
                <c:pt idx="2">
                  <c:v>[l/m²a]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'Übersicht Gebäude'!$C$12:$C$35</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Gebäude'!$AA$12:$AA$35</c15:sqref>
                  </c15:fullRef>
                </c:ext>
              </c:extLst>
              <c:f>'Übersicht Gebäude'!$AA$12:$AA$14</c:f>
              <c:numCache>
                <c:formatCode>0.0</c:formatCode>
                <c:ptCount val="3"/>
                <c:pt idx="0">
                  <c:v>89.846603360116873</c:v>
                </c:pt>
                <c:pt idx="1">
                  <c:v>89.846603360116873</c:v>
                </c:pt>
                <c:pt idx="2">
                  <c:v>89.846603360116873</c:v>
                </c:pt>
              </c:numCache>
            </c:numRef>
          </c:val>
          <c:extLst>
            <c:ext xmlns:c16="http://schemas.microsoft.com/office/drawing/2014/chart" uri="{C3380CC4-5D6E-409C-BE32-E72D297353CC}">
              <c16:uniqueId val="{00000002-D811-4CE7-A32B-6C2807ACC2DD}"/>
            </c:ext>
          </c:extLst>
        </c:ser>
        <c:dLbls>
          <c:showLegendKey val="0"/>
          <c:showVal val="0"/>
          <c:showCatName val="0"/>
          <c:showSerName val="0"/>
          <c:showPercent val="0"/>
          <c:showBubbleSize val="0"/>
        </c:dLbls>
        <c:gapWidth val="182"/>
        <c:axId val="1511884736"/>
        <c:axId val="1522656832"/>
      </c:barChart>
      <c:catAx>
        <c:axId val="15118847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22656832"/>
        <c:crosses val="autoZero"/>
        <c:auto val="1"/>
        <c:lblAlgn val="ctr"/>
        <c:lblOffset val="100"/>
        <c:noMultiLvlLbl val="0"/>
      </c:catAx>
      <c:valAx>
        <c:axId val="1522656832"/>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Spez. Verbrauch in [kWh/m²a] bzw. [l/m²a]</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11884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'Übersicht Gebäude'!$AO$1</c:f>
          <c:strCache>
            <c:ptCount val="1"/>
            <c:pt idx="0">
              <c:v>Übersicht Baujahre der Bauteile bzw. der letzten Sanierung</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Gebäude'!$AM$9:$AM$10</c:f>
              <c:strCache>
                <c:ptCount val="2"/>
                <c:pt idx="0">
                  <c:v>Letzte Sanierung</c:v>
                </c:pt>
                <c:pt idx="1">
                  <c:v>Dach </c:v>
                </c:pt>
              </c:strCache>
            </c:strRef>
          </c:tx>
          <c:spPr>
            <a:solidFill>
              <a:schemeClr val="accent1"/>
            </a:solidFill>
            <a:ln>
              <a:noFill/>
            </a:ln>
            <a:effectLst/>
          </c:spPr>
          <c:invertIfNegative val="0"/>
          <c:cat>
            <c:strRef>
              <c:extLst>
                <c:ext xmlns:c15="http://schemas.microsoft.com/office/drawing/2012/chart" uri="{02D57815-91ED-43cb-92C2-25804820EDAC}">
                  <c15:fullRef>
                    <c15:sqref>('Übersicht Gebäude'!$C$11:$C$35,'Übersicht Gebäude'!$AL$11:$AL$35)</c15:sqref>
                  </c15:fullRef>
                </c:ext>
              </c:extLst>
              <c:f>('Übersicht Gebäude'!$C$12:$C$14,'Übersicht Gebäude'!$AL$11:$AL$35)</c:f>
              <c:strCache>
                <c:ptCount val="7"/>
                <c:pt idx="0">
                  <c:v>Beispielgebäude</c:v>
                </c:pt>
                <c:pt idx="1">
                  <c:v>Beispielgebäude 1</c:v>
                </c:pt>
                <c:pt idx="2">
                  <c:v>Beispielgebäude 2</c:v>
                </c:pt>
                <c:pt idx="4">
                  <c:v>1970</c:v>
                </c:pt>
                <c:pt idx="5">
                  <c:v>1970</c:v>
                </c:pt>
                <c:pt idx="6">
                  <c:v>1970</c:v>
                </c:pt>
              </c:strCache>
            </c:strRef>
          </c:cat>
          <c:val>
            <c:numRef>
              <c:extLst>
                <c:ext xmlns:c15="http://schemas.microsoft.com/office/drawing/2012/chart" uri="{02D57815-91ED-43cb-92C2-25804820EDAC}">
                  <c15:fullRef>
                    <c15:sqref>'Übersicht Gebäude'!$AM$11:$AM$35</c15:sqref>
                  </c15:fullRef>
                </c:ext>
              </c:extLst>
              <c:f>'Übersicht Gebäude'!$AM$12:$AM$14</c:f>
              <c:numCache>
                <c:formatCode>General</c:formatCode>
                <c:ptCount val="3"/>
                <c:pt idx="0">
                  <c:v>1970</c:v>
                </c:pt>
                <c:pt idx="1">
                  <c:v>1970</c:v>
                </c:pt>
                <c:pt idx="2">
                  <c:v>1970</c:v>
                </c:pt>
              </c:numCache>
            </c:numRef>
          </c:val>
          <c:extLst>
            <c:ext xmlns:c16="http://schemas.microsoft.com/office/drawing/2014/chart" uri="{C3380CC4-5D6E-409C-BE32-E72D297353CC}">
              <c16:uniqueId val="{00000000-6B9A-4D90-B7B9-193108971AA8}"/>
            </c:ext>
          </c:extLst>
        </c:ser>
        <c:ser>
          <c:idx val="1"/>
          <c:order val="1"/>
          <c:tx>
            <c:strRef>
              <c:f>'Übersicht Gebäude'!$AN$9:$AN$10</c:f>
              <c:strCache>
                <c:ptCount val="2"/>
                <c:pt idx="0">
                  <c:v>Letzte Sanierung</c:v>
                </c:pt>
                <c:pt idx="1">
                  <c:v>o. Geschossdecke </c:v>
                </c:pt>
              </c:strCache>
            </c:strRef>
          </c:tx>
          <c:spPr>
            <a:solidFill>
              <a:schemeClr val="accent2"/>
            </a:solidFill>
            <a:ln>
              <a:noFill/>
            </a:ln>
            <a:effectLst/>
          </c:spPr>
          <c:invertIfNegative val="0"/>
          <c:cat>
            <c:strRef>
              <c:extLst>
                <c:ext xmlns:c15="http://schemas.microsoft.com/office/drawing/2012/chart" uri="{02D57815-91ED-43cb-92C2-25804820EDAC}">
                  <c15:fullRef>
                    <c15:sqref>('Übersicht Gebäude'!$C$11:$C$35,'Übersicht Gebäude'!$AL$11:$AL$35)</c15:sqref>
                  </c15:fullRef>
                </c:ext>
              </c:extLst>
              <c:f>('Übersicht Gebäude'!$C$12:$C$14,'Übersicht Gebäude'!$AL$11:$AL$35)</c:f>
              <c:strCache>
                <c:ptCount val="7"/>
                <c:pt idx="0">
                  <c:v>Beispielgebäude</c:v>
                </c:pt>
                <c:pt idx="1">
                  <c:v>Beispielgebäude 1</c:v>
                </c:pt>
                <c:pt idx="2">
                  <c:v>Beispielgebäude 2</c:v>
                </c:pt>
                <c:pt idx="4">
                  <c:v>1970</c:v>
                </c:pt>
                <c:pt idx="5">
                  <c:v>1970</c:v>
                </c:pt>
                <c:pt idx="6">
                  <c:v>1970</c:v>
                </c:pt>
              </c:strCache>
            </c:strRef>
          </c:cat>
          <c:val>
            <c:numRef>
              <c:extLst>
                <c:ext xmlns:c15="http://schemas.microsoft.com/office/drawing/2012/chart" uri="{02D57815-91ED-43cb-92C2-25804820EDAC}">
                  <c15:fullRef>
                    <c15:sqref>'Übersicht Gebäude'!$AN$11:$AN$35</c15:sqref>
                  </c15:fullRef>
                </c:ext>
              </c:extLst>
              <c:f>'Übersicht Gebäude'!$AN$12:$AN$14</c:f>
              <c:numCache>
                <c:formatCode>General</c:formatCode>
                <c:ptCount val="3"/>
                <c:pt idx="0">
                  <c:v>1988</c:v>
                </c:pt>
                <c:pt idx="1">
                  <c:v>1988</c:v>
                </c:pt>
                <c:pt idx="2">
                  <c:v>1970</c:v>
                </c:pt>
              </c:numCache>
            </c:numRef>
          </c:val>
          <c:extLst>
            <c:ext xmlns:c16="http://schemas.microsoft.com/office/drawing/2014/chart" uri="{C3380CC4-5D6E-409C-BE32-E72D297353CC}">
              <c16:uniqueId val="{00000001-6B9A-4D90-B7B9-193108971AA8}"/>
            </c:ext>
          </c:extLst>
        </c:ser>
        <c:ser>
          <c:idx val="2"/>
          <c:order val="2"/>
          <c:tx>
            <c:strRef>
              <c:f>'Übersicht Gebäude'!$AO$9:$AO$10</c:f>
              <c:strCache>
                <c:ptCount val="2"/>
                <c:pt idx="0">
                  <c:v>Letzte Sanierung</c:v>
                </c:pt>
                <c:pt idx="1">
                  <c:v>Außenwand </c:v>
                </c:pt>
              </c:strCache>
            </c:strRef>
          </c:tx>
          <c:spPr>
            <a:solidFill>
              <a:schemeClr val="accent3"/>
            </a:solidFill>
            <a:ln>
              <a:noFill/>
            </a:ln>
            <a:effectLst/>
          </c:spPr>
          <c:invertIfNegative val="0"/>
          <c:cat>
            <c:strRef>
              <c:extLst>
                <c:ext xmlns:c15="http://schemas.microsoft.com/office/drawing/2012/chart" uri="{02D57815-91ED-43cb-92C2-25804820EDAC}">
                  <c15:fullRef>
                    <c15:sqref>('Übersicht Gebäude'!$C$11:$C$35,'Übersicht Gebäude'!$AL$11:$AL$35)</c15:sqref>
                  </c15:fullRef>
                </c:ext>
              </c:extLst>
              <c:f>('Übersicht Gebäude'!$C$12:$C$14,'Übersicht Gebäude'!$AL$11:$AL$35)</c:f>
              <c:strCache>
                <c:ptCount val="7"/>
                <c:pt idx="0">
                  <c:v>Beispielgebäude</c:v>
                </c:pt>
                <c:pt idx="1">
                  <c:v>Beispielgebäude 1</c:v>
                </c:pt>
                <c:pt idx="2">
                  <c:v>Beispielgebäude 2</c:v>
                </c:pt>
                <c:pt idx="4">
                  <c:v>1970</c:v>
                </c:pt>
                <c:pt idx="5">
                  <c:v>1970</c:v>
                </c:pt>
                <c:pt idx="6">
                  <c:v>1970</c:v>
                </c:pt>
              </c:strCache>
            </c:strRef>
          </c:cat>
          <c:val>
            <c:numRef>
              <c:extLst>
                <c:ext xmlns:c15="http://schemas.microsoft.com/office/drawing/2012/chart" uri="{02D57815-91ED-43cb-92C2-25804820EDAC}">
                  <c15:fullRef>
                    <c15:sqref>'Übersicht Gebäude'!$AO$11:$AO$35</c15:sqref>
                  </c15:fullRef>
                </c:ext>
              </c:extLst>
              <c:f>'Übersicht Gebäude'!$AO$12:$AO$14</c:f>
              <c:numCache>
                <c:formatCode>General</c:formatCode>
                <c:ptCount val="3"/>
                <c:pt idx="0">
                  <c:v>1970</c:v>
                </c:pt>
                <c:pt idx="1">
                  <c:v>1970</c:v>
                </c:pt>
                <c:pt idx="2">
                  <c:v>1970</c:v>
                </c:pt>
              </c:numCache>
            </c:numRef>
          </c:val>
          <c:extLst>
            <c:ext xmlns:c16="http://schemas.microsoft.com/office/drawing/2014/chart" uri="{C3380CC4-5D6E-409C-BE32-E72D297353CC}">
              <c16:uniqueId val="{00000002-6B9A-4D90-B7B9-193108971AA8}"/>
            </c:ext>
          </c:extLst>
        </c:ser>
        <c:ser>
          <c:idx val="3"/>
          <c:order val="3"/>
          <c:tx>
            <c:strRef>
              <c:f>'Übersicht Gebäude'!$AP$9:$AP$10</c:f>
              <c:strCache>
                <c:ptCount val="2"/>
                <c:pt idx="0">
                  <c:v>Letzte Sanierung</c:v>
                </c:pt>
                <c:pt idx="1">
                  <c:v>Kellerdecke </c:v>
                </c:pt>
              </c:strCache>
            </c:strRef>
          </c:tx>
          <c:spPr>
            <a:solidFill>
              <a:schemeClr val="accent4"/>
            </a:solidFill>
            <a:ln>
              <a:noFill/>
            </a:ln>
            <a:effectLst/>
          </c:spPr>
          <c:invertIfNegative val="0"/>
          <c:cat>
            <c:strRef>
              <c:extLst>
                <c:ext xmlns:c15="http://schemas.microsoft.com/office/drawing/2012/chart" uri="{02D57815-91ED-43cb-92C2-25804820EDAC}">
                  <c15:fullRef>
                    <c15:sqref>('Übersicht Gebäude'!$C$11:$C$35,'Übersicht Gebäude'!$AL$11:$AL$35)</c15:sqref>
                  </c15:fullRef>
                </c:ext>
              </c:extLst>
              <c:f>('Übersicht Gebäude'!$C$12:$C$14,'Übersicht Gebäude'!$AL$11:$AL$35)</c:f>
              <c:strCache>
                <c:ptCount val="7"/>
                <c:pt idx="0">
                  <c:v>Beispielgebäude</c:v>
                </c:pt>
                <c:pt idx="1">
                  <c:v>Beispielgebäude 1</c:v>
                </c:pt>
                <c:pt idx="2">
                  <c:v>Beispielgebäude 2</c:v>
                </c:pt>
                <c:pt idx="4">
                  <c:v>1970</c:v>
                </c:pt>
                <c:pt idx="5">
                  <c:v>1970</c:v>
                </c:pt>
                <c:pt idx="6">
                  <c:v>1970</c:v>
                </c:pt>
              </c:strCache>
            </c:strRef>
          </c:cat>
          <c:val>
            <c:numRef>
              <c:extLst>
                <c:ext xmlns:c15="http://schemas.microsoft.com/office/drawing/2012/chart" uri="{02D57815-91ED-43cb-92C2-25804820EDAC}">
                  <c15:fullRef>
                    <c15:sqref>'Übersicht Gebäude'!$AP$11:$AP$35</c15:sqref>
                  </c15:fullRef>
                </c:ext>
              </c:extLst>
              <c:f>'Übersicht Gebäude'!$AP$12:$AP$14</c:f>
              <c:numCache>
                <c:formatCode>General</c:formatCode>
                <c:ptCount val="3"/>
                <c:pt idx="0">
                  <c:v>1970</c:v>
                </c:pt>
                <c:pt idx="1">
                  <c:v>1970</c:v>
                </c:pt>
                <c:pt idx="2">
                  <c:v>1970</c:v>
                </c:pt>
              </c:numCache>
            </c:numRef>
          </c:val>
          <c:extLst>
            <c:ext xmlns:c16="http://schemas.microsoft.com/office/drawing/2014/chart" uri="{C3380CC4-5D6E-409C-BE32-E72D297353CC}">
              <c16:uniqueId val="{00000003-6B9A-4D90-B7B9-193108971AA8}"/>
            </c:ext>
          </c:extLst>
        </c:ser>
        <c:ser>
          <c:idx val="4"/>
          <c:order val="4"/>
          <c:tx>
            <c:strRef>
              <c:f>'Übersicht Gebäude'!$AQ$9:$AQ$10</c:f>
              <c:strCache>
                <c:ptCount val="2"/>
                <c:pt idx="0">
                  <c:v>Letzte Sanierung</c:v>
                </c:pt>
                <c:pt idx="1">
                  <c:v>Fenster </c:v>
                </c:pt>
              </c:strCache>
            </c:strRef>
          </c:tx>
          <c:spPr>
            <a:solidFill>
              <a:schemeClr val="accent5"/>
            </a:solidFill>
            <a:ln>
              <a:noFill/>
            </a:ln>
            <a:effectLst/>
          </c:spPr>
          <c:invertIfNegative val="0"/>
          <c:cat>
            <c:strRef>
              <c:extLst>
                <c:ext xmlns:c15="http://schemas.microsoft.com/office/drawing/2012/chart" uri="{02D57815-91ED-43cb-92C2-25804820EDAC}">
                  <c15:fullRef>
                    <c15:sqref>('Übersicht Gebäude'!$C$11:$C$35,'Übersicht Gebäude'!$AL$11:$AL$35)</c15:sqref>
                  </c15:fullRef>
                </c:ext>
              </c:extLst>
              <c:f>('Übersicht Gebäude'!$C$12:$C$14,'Übersicht Gebäude'!$AL$11:$AL$35)</c:f>
              <c:strCache>
                <c:ptCount val="7"/>
                <c:pt idx="0">
                  <c:v>Beispielgebäude</c:v>
                </c:pt>
                <c:pt idx="1">
                  <c:v>Beispielgebäude 1</c:v>
                </c:pt>
                <c:pt idx="2">
                  <c:v>Beispielgebäude 2</c:v>
                </c:pt>
                <c:pt idx="4">
                  <c:v>1970</c:v>
                </c:pt>
                <c:pt idx="5">
                  <c:v>1970</c:v>
                </c:pt>
                <c:pt idx="6">
                  <c:v>1970</c:v>
                </c:pt>
              </c:strCache>
            </c:strRef>
          </c:cat>
          <c:val>
            <c:numRef>
              <c:extLst>
                <c:ext xmlns:c15="http://schemas.microsoft.com/office/drawing/2012/chart" uri="{02D57815-91ED-43cb-92C2-25804820EDAC}">
                  <c15:fullRef>
                    <c15:sqref>'Übersicht Gebäude'!$AQ$11:$AQ$35</c15:sqref>
                  </c15:fullRef>
                </c:ext>
              </c:extLst>
              <c:f>'Übersicht Gebäude'!$AQ$12:$AQ$14</c:f>
              <c:numCache>
                <c:formatCode>General</c:formatCode>
                <c:ptCount val="3"/>
                <c:pt idx="0">
                  <c:v>1999</c:v>
                </c:pt>
                <c:pt idx="1">
                  <c:v>1999</c:v>
                </c:pt>
                <c:pt idx="2">
                  <c:v>1970</c:v>
                </c:pt>
              </c:numCache>
            </c:numRef>
          </c:val>
          <c:extLst>
            <c:ext xmlns:c16="http://schemas.microsoft.com/office/drawing/2014/chart" uri="{C3380CC4-5D6E-409C-BE32-E72D297353CC}">
              <c16:uniqueId val="{00000004-6B9A-4D90-B7B9-193108971AA8}"/>
            </c:ext>
          </c:extLst>
        </c:ser>
        <c:ser>
          <c:idx val="5"/>
          <c:order val="5"/>
          <c:tx>
            <c:strRef>
              <c:f>'Übersicht Gebäude'!$AR$9:$AR$10</c:f>
              <c:strCache>
                <c:ptCount val="2"/>
                <c:pt idx="0">
                  <c:v>Letzte Sanierung</c:v>
                </c:pt>
                <c:pt idx="1">
                  <c:v>Türen </c:v>
                </c:pt>
              </c:strCache>
            </c:strRef>
          </c:tx>
          <c:spPr>
            <a:solidFill>
              <a:schemeClr val="accent6"/>
            </a:solidFill>
            <a:ln>
              <a:noFill/>
            </a:ln>
            <a:effectLst/>
          </c:spPr>
          <c:invertIfNegative val="0"/>
          <c:cat>
            <c:strRef>
              <c:extLst>
                <c:ext xmlns:c15="http://schemas.microsoft.com/office/drawing/2012/chart" uri="{02D57815-91ED-43cb-92C2-25804820EDAC}">
                  <c15:fullRef>
                    <c15:sqref>('Übersicht Gebäude'!$C$11:$C$35,'Übersicht Gebäude'!$AL$11:$AL$35)</c15:sqref>
                  </c15:fullRef>
                </c:ext>
              </c:extLst>
              <c:f>('Übersicht Gebäude'!$C$12:$C$14,'Übersicht Gebäude'!$AL$11:$AL$35)</c:f>
              <c:strCache>
                <c:ptCount val="7"/>
                <c:pt idx="0">
                  <c:v>Beispielgebäude</c:v>
                </c:pt>
                <c:pt idx="1">
                  <c:v>Beispielgebäude 1</c:v>
                </c:pt>
                <c:pt idx="2">
                  <c:v>Beispielgebäude 2</c:v>
                </c:pt>
                <c:pt idx="4">
                  <c:v>1970</c:v>
                </c:pt>
                <c:pt idx="5">
                  <c:v>1970</c:v>
                </c:pt>
                <c:pt idx="6">
                  <c:v>1970</c:v>
                </c:pt>
              </c:strCache>
            </c:strRef>
          </c:cat>
          <c:val>
            <c:numRef>
              <c:extLst>
                <c:ext xmlns:c15="http://schemas.microsoft.com/office/drawing/2012/chart" uri="{02D57815-91ED-43cb-92C2-25804820EDAC}">
                  <c15:fullRef>
                    <c15:sqref>'Übersicht Gebäude'!$AR$11:$AR$35</c15:sqref>
                  </c15:fullRef>
                </c:ext>
              </c:extLst>
              <c:f>'Übersicht Gebäude'!$AR$12:$AR$14</c:f>
              <c:numCache>
                <c:formatCode>General</c:formatCode>
                <c:ptCount val="3"/>
                <c:pt idx="0">
                  <c:v>1999</c:v>
                </c:pt>
                <c:pt idx="1">
                  <c:v>1999</c:v>
                </c:pt>
                <c:pt idx="2">
                  <c:v>1970</c:v>
                </c:pt>
              </c:numCache>
            </c:numRef>
          </c:val>
          <c:extLst>
            <c:ext xmlns:c16="http://schemas.microsoft.com/office/drawing/2014/chart" uri="{C3380CC4-5D6E-409C-BE32-E72D297353CC}">
              <c16:uniqueId val="{00000005-6B9A-4D90-B7B9-193108971AA8}"/>
            </c:ext>
          </c:extLst>
        </c:ser>
        <c:ser>
          <c:idx val="6"/>
          <c:order val="6"/>
          <c:tx>
            <c:strRef>
              <c:f>'Übersicht Gebäude'!$AS$9:$AS$10</c:f>
              <c:strCache>
                <c:ptCount val="2"/>
                <c:pt idx="0">
                  <c:v>Letzte Sanierung</c:v>
                </c:pt>
                <c:pt idx="1">
                  <c:v>Hauptwärmeerzeuger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('Übersicht Gebäude'!$C$11:$C$35,'Übersicht Gebäude'!$AL$11:$AL$35)</c15:sqref>
                  </c15:fullRef>
                </c:ext>
              </c:extLst>
              <c:f>('Übersicht Gebäude'!$C$12:$C$14,'Übersicht Gebäude'!$AL$11:$AL$35)</c:f>
              <c:strCache>
                <c:ptCount val="7"/>
                <c:pt idx="0">
                  <c:v>Beispielgebäude</c:v>
                </c:pt>
                <c:pt idx="1">
                  <c:v>Beispielgebäude 1</c:v>
                </c:pt>
                <c:pt idx="2">
                  <c:v>Beispielgebäude 2</c:v>
                </c:pt>
                <c:pt idx="4">
                  <c:v>1970</c:v>
                </c:pt>
                <c:pt idx="5">
                  <c:v>1970</c:v>
                </c:pt>
                <c:pt idx="6">
                  <c:v>1970</c:v>
                </c:pt>
              </c:strCache>
            </c:strRef>
          </c:cat>
          <c:val>
            <c:numRef>
              <c:extLst>
                <c:ext xmlns:c15="http://schemas.microsoft.com/office/drawing/2012/chart" uri="{02D57815-91ED-43cb-92C2-25804820EDAC}">
                  <c15:fullRef>
                    <c15:sqref>'Übersicht Gebäude'!$AS$11:$AS$35</c15:sqref>
                  </c15:fullRef>
                </c:ext>
              </c:extLst>
              <c:f>'Übersicht Gebäude'!$AS$12:$AS$14</c:f>
              <c:numCache>
                <c:formatCode>General</c:formatCode>
                <c:ptCount val="3"/>
                <c:pt idx="0">
                  <c:v>1998</c:v>
                </c:pt>
                <c:pt idx="1">
                  <c:v>1998</c:v>
                </c:pt>
                <c:pt idx="2">
                  <c:v>1998</c:v>
                </c:pt>
              </c:numCache>
            </c:numRef>
          </c:val>
          <c:extLst>
            <c:ext xmlns:c16="http://schemas.microsoft.com/office/drawing/2014/chart" uri="{C3380CC4-5D6E-409C-BE32-E72D297353CC}">
              <c16:uniqueId val="{00000006-6B9A-4D90-B7B9-193108971AA8}"/>
            </c:ext>
          </c:extLst>
        </c:ser>
        <c:ser>
          <c:idx val="7"/>
          <c:order val="7"/>
          <c:tx>
            <c:strRef>
              <c:f>'Übersicht Gebäude'!$AL$9:$AL$10</c:f>
              <c:strCache>
                <c:ptCount val="2"/>
                <c:pt idx="0">
                  <c:v>Gebäude</c:v>
                </c:pt>
                <c:pt idx="1">
                  <c:v>Baujahr</c:v>
                </c:pt>
              </c:strCache>
            </c:strRef>
          </c:tx>
          <c:spPr>
            <a:solidFill>
              <a:schemeClr val="accent2">
                <a:lumMod val="60000"/>
              </a:schemeClr>
            </a:solidFill>
            <a:ln>
              <a:noFill/>
            </a:ln>
            <a:effectLst/>
          </c:spPr>
          <c:invertIfNegative val="0"/>
          <c:cat>
            <c:strLit>
              <c:ptCount val="3"/>
              <c:pt idx="0">
                <c:v>Beispielgebäude</c:v>
              </c:pt>
              <c:pt idx="1">
                <c:v>Beispielgebäude 1</c:v>
              </c:pt>
              <c:pt idx="2">
                <c:v>Beispielgebäude 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'Übersicht Gebäude'!$AL$11:$AL$35</c15:sqref>
                  </c15:fullRef>
                </c:ext>
              </c:extLst>
              <c:f>'Übersicht Gebäude'!$AL$12:$AL$14</c:f>
              <c:numCache>
                <c:formatCode>General</c:formatCode>
                <c:ptCount val="3"/>
                <c:pt idx="0">
                  <c:v>1970</c:v>
                </c:pt>
                <c:pt idx="1">
                  <c:v>1970</c:v>
                </c:pt>
                <c:pt idx="2">
                  <c:v>1970</c:v>
                </c:pt>
              </c:numCache>
            </c:numRef>
          </c:val>
          <c:extLst>
            <c:ext xmlns:c16="http://schemas.microsoft.com/office/drawing/2014/chart" uri="{C3380CC4-5D6E-409C-BE32-E72D297353CC}">
              <c16:uniqueId val="{00000008-6B9A-4D90-B7B9-193108971AA8}"/>
            </c:ext>
          </c:extLst>
        </c:ser>
        <c:dLbls>
          <c:showLegendKey val="0"/>
          <c:showVal val="0"/>
          <c:showCatName val="0"/>
          <c:showSerName val="0"/>
          <c:showPercent val="0"/>
          <c:showBubbleSize val="0"/>
        </c:dLbls>
        <c:gapWidth val="182"/>
        <c:axId val="1515907920"/>
        <c:axId val="1362595328"/>
      </c:barChart>
      <c:catAx>
        <c:axId val="15159079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crossAx val="1362595328"/>
        <c:crosses val="autoZero"/>
        <c:auto val="1"/>
        <c:lblAlgn val="ctr"/>
        <c:lblOffset val="100"/>
        <c:noMultiLvlLbl val="0"/>
      </c:catAx>
      <c:valAx>
        <c:axId val="1362595328"/>
        <c:scaling>
          <c:orientation val="minMax"/>
          <c:min val="195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e-DE" sz="1200"/>
                  <a:t>Baujahr</a:t>
                </a:r>
                <a:r>
                  <a:rPr lang="de-DE" sz="1200" baseline="0"/>
                  <a:t> </a:t>
                </a:r>
                <a:r>
                  <a:rPr lang="de-DE" sz="1200"/>
                  <a:t>bzw. </a:t>
                </a:r>
                <a:r>
                  <a:rPr lang="de-DE" sz="1200" baseline="0"/>
                  <a:t>Jahr der letzten Sanierung</a:t>
                </a:r>
                <a:endParaRPr lang="de-DE" sz="1200"/>
              </a:p>
            </c:rich>
          </c:tx>
          <c:layout>
            <c:manualLayout>
              <c:xMode val="edge"/>
              <c:yMode val="edge"/>
              <c:x val="0.45930217961885206"/>
              <c:y val="7.185667752442997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159079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'Übersicht Gebäude'!$AI$9</c:f>
          <c:strCache>
            <c:ptCount val="1"/>
            <c:pt idx="0">
              <c:v>THG Emissionen der Gebäude inkl. Vorketten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Gebäude'!$AI$9:$AI$11</c:f>
              <c:strCache>
                <c:ptCount val="3"/>
                <c:pt idx="0">
                  <c:v>THG Emissionen der Gebäude inkl. Vorketten</c:v>
                </c:pt>
                <c:pt idx="1">
                  <c:v>Strom</c:v>
                </c:pt>
                <c:pt idx="2">
                  <c:v>CO2e [kg/a]</c:v>
                </c:pt>
              </c:strCache>
            </c:strRef>
          </c:tx>
          <c:spPr>
            <a:solidFill>
              <a:schemeClr val="accent1"/>
            </a:solidFill>
            <a:ln>
              <a:noFill/>
            </a:ln>
            <a:effectLst/>
          </c:spPr>
          <c:invertIfNegative val="0"/>
          <c:cat>
            <c:strRef>
              <c:extLst>
                <c:ext xmlns:c15="http://schemas.microsoft.com/office/drawing/2012/chart" uri="{02D57815-91ED-43cb-92C2-25804820EDAC}">
                  <c15:fullRef>
                    <c15:sqref>'Übersicht Gebäude'!$C$12:$C$35</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Gebäude'!$AI$12:$AI$35</c15:sqref>
                  </c15:fullRef>
                </c:ext>
              </c:extLst>
              <c:f>'Übersicht Gebäude'!$AI$12:$AI$14</c:f>
              <c:numCache>
                <c:formatCode>0</c:formatCode>
                <c:ptCount val="3"/>
                <c:pt idx="0">
                  <c:v>6913.2</c:v>
                </c:pt>
                <c:pt idx="1">
                  <c:v>0</c:v>
                </c:pt>
                <c:pt idx="2">
                  <c:v>120295.6</c:v>
                </c:pt>
              </c:numCache>
            </c:numRef>
          </c:val>
          <c:extLst>
            <c:ext xmlns:c16="http://schemas.microsoft.com/office/drawing/2014/chart" uri="{C3380CC4-5D6E-409C-BE32-E72D297353CC}">
              <c16:uniqueId val="{00000000-DBEA-40F2-9EF4-99872EADAC16}"/>
            </c:ext>
          </c:extLst>
        </c:ser>
        <c:ser>
          <c:idx val="1"/>
          <c:order val="1"/>
          <c:tx>
            <c:strRef>
              <c:f>'Übersicht Gebäude'!$AJ$9:$AJ$11</c:f>
              <c:strCache>
                <c:ptCount val="3"/>
                <c:pt idx="0">
                  <c:v>THG Emissionen der Gebäude inkl. Vorketten</c:v>
                </c:pt>
                <c:pt idx="1">
                  <c:v>Wärme</c:v>
                </c:pt>
                <c:pt idx="2">
                  <c:v>CO2e [kg/a]</c:v>
                </c:pt>
              </c:strCache>
            </c:strRef>
          </c:tx>
          <c:spPr>
            <a:solidFill>
              <a:schemeClr val="accent2"/>
            </a:solidFill>
            <a:ln>
              <a:noFill/>
            </a:ln>
            <a:effectLst/>
          </c:spPr>
          <c:invertIfNegative val="0"/>
          <c:cat>
            <c:strRef>
              <c:extLst>
                <c:ext xmlns:c15="http://schemas.microsoft.com/office/drawing/2012/chart" uri="{02D57815-91ED-43cb-92C2-25804820EDAC}">
                  <c15:fullRef>
                    <c15:sqref>'Übersicht Gebäude'!$C$12:$C$35</c15:sqref>
                  </c15:fullRef>
                </c:ext>
              </c:extLst>
              <c:f>'Übersicht Gebäude'!$C$12:$C$14</c:f>
              <c:strCache>
                <c:ptCount val="3"/>
                <c:pt idx="0">
                  <c:v>Beispielgebäude</c:v>
                </c:pt>
                <c:pt idx="1">
                  <c:v>Beispielgebäude 1</c:v>
                </c:pt>
                <c:pt idx="2">
                  <c:v>Beispielgebäude 2</c:v>
                </c:pt>
              </c:strCache>
            </c:strRef>
          </c:cat>
          <c:val>
            <c:numRef>
              <c:extLst>
                <c:ext xmlns:c15="http://schemas.microsoft.com/office/drawing/2012/chart" uri="{02D57815-91ED-43cb-92C2-25804820EDAC}">
                  <c15:fullRef>
                    <c15:sqref>'Übersicht Gebäude'!$AJ$12:$AJ$35</c15:sqref>
                  </c15:fullRef>
                </c:ext>
              </c:extLst>
              <c:f>'Übersicht Gebäude'!$AJ$12:$AJ$14</c:f>
              <c:numCache>
                <c:formatCode>0</c:formatCode>
                <c:ptCount val="3"/>
                <c:pt idx="0">
                  <c:v>6810</c:v>
                </c:pt>
                <c:pt idx="1">
                  <c:v>83075</c:v>
                </c:pt>
                <c:pt idx="2">
                  <c:v>125748.91666666674</c:v>
                </c:pt>
              </c:numCache>
            </c:numRef>
          </c:val>
          <c:extLst>
            <c:ext xmlns:c16="http://schemas.microsoft.com/office/drawing/2014/chart" uri="{C3380CC4-5D6E-409C-BE32-E72D297353CC}">
              <c16:uniqueId val="{00000001-DBEA-40F2-9EF4-99872EADAC16}"/>
            </c:ext>
          </c:extLst>
        </c:ser>
        <c:dLbls>
          <c:showLegendKey val="0"/>
          <c:showVal val="0"/>
          <c:showCatName val="0"/>
          <c:showSerName val="0"/>
          <c:showPercent val="0"/>
          <c:showBubbleSize val="0"/>
        </c:dLbls>
        <c:gapWidth val="150"/>
        <c:axId val="1515907520"/>
        <c:axId val="1531324960"/>
      </c:barChart>
      <c:catAx>
        <c:axId val="1515907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31324960"/>
        <c:crosses val="autoZero"/>
        <c:auto val="1"/>
        <c:lblAlgn val="ctr"/>
        <c:lblOffset val="100"/>
        <c:noMultiLvlLbl val="0"/>
      </c:catAx>
      <c:valAx>
        <c:axId val="153132496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de-DE" sz="1100"/>
                  <a:t>THG</a:t>
                </a:r>
                <a:r>
                  <a:rPr lang="de-DE" sz="1100" baseline="0"/>
                  <a:t> Emissionen in [kg/a]</a:t>
                </a:r>
                <a:endParaRPr lang="de-DE" sz="1100"/>
              </a:p>
            </c:rich>
          </c:tx>
          <c:layout>
            <c:manualLayout>
              <c:xMode val="edge"/>
              <c:yMode val="edge"/>
              <c:x val="0.71611061503909945"/>
              <c:y val="9.733047822983584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1590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Geb.Vorlage!$K$39</c:f>
          <c:strCache>
            <c:ptCount val="1"/>
            <c:pt idx="0">
              <c:v>Energie-und Wasserverbrauch Beispielgebäude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Geb.Vorlage!$G$25</c:f>
              <c:strCache>
                <c:ptCount val="1"/>
                <c:pt idx="0">
                  <c:v>Strom [kWh]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Geb.Vorlage!$H$24:$W$24</c15:sqref>
                  </c15:fullRef>
                </c:ext>
              </c:extLst>
              <c:f>Geb.Vorlage!$H$24:$L$24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Geb.Vorlage!$H$25:$W$25</c15:sqref>
                  </c15:fullRef>
                </c:ext>
              </c:extLst>
              <c:f>Geb.Vorlage!$H$25:$L$25</c:f>
              <c:numCache>
                <c:formatCode>#,##0</c:formatCode>
                <c:ptCount val="5"/>
                <c:pt idx="0">
                  <c:v>12345</c:v>
                </c:pt>
                <c:pt idx="1">
                  <c:v>13245</c:v>
                </c:pt>
                <c:pt idx="2">
                  <c:v>12345</c:v>
                </c:pt>
                <c:pt idx="3">
                  <c:v>12345</c:v>
                </c:pt>
                <c:pt idx="4">
                  <c:v>12345</c:v>
                </c:pt>
              </c:numCache>
            </c:numRef>
          </c:val>
          <c:smooth val="0"/>
          <c:extLst>
            <c:ext xmlns:c16="http://schemas.microsoft.com/office/drawing/2014/chart" uri="{C3380CC4-5D6E-409C-BE32-E72D297353CC}">
              <c16:uniqueId val="{00000000-D120-48AE-967E-56C27B05466A}"/>
            </c:ext>
          </c:extLst>
        </c:ser>
        <c:ser>
          <c:idx val="3"/>
          <c:order val="3"/>
          <c:tx>
            <c:strRef>
              <c:f>Geb.Vorlage!$G$28</c:f>
              <c:strCache>
                <c:ptCount val="1"/>
                <c:pt idx="0">
                  <c:v>Wärme Gesamt [kWh]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Geb.Vorlage!$H$24:$W$24</c15:sqref>
                  </c15:fullRef>
                </c:ext>
              </c:extLst>
              <c:f>Geb.Vorlage!$H$24:$L$24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Geb.Vorlage!$H$28:$W$28</c15:sqref>
                  </c15:fullRef>
                </c:ext>
              </c:extLst>
              <c:f>Geb.Vorlage!$H$28:$L$28</c:f>
              <c:numCache>
                <c:formatCode>#,##0</c:formatCode>
                <c:ptCount val="5"/>
                <c:pt idx="0">
                  <c:v>25000</c:v>
                </c:pt>
                <c:pt idx="1">
                  <c:v>25000</c:v>
                </c:pt>
                <c:pt idx="2">
                  <c:v>25000</c:v>
                </c:pt>
                <c:pt idx="3">
                  <c:v>20000</c:v>
                </c:pt>
                <c:pt idx="4">
                  <c:v>30000</c:v>
                </c:pt>
              </c:numCache>
            </c:numRef>
          </c:val>
          <c:smooth val="0"/>
          <c:extLst>
            <c:ext xmlns:c16="http://schemas.microsoft.com/office/drawing/2014/chart" uri="{C3380CC4-5D6E-409C-BE32-E72D297353CC}">
              <c16:uniqueId val="{00000003-D120-48AE-967E-56C27B05466A}"/>
            </c:ext>
          </c:extLst>
        </c:ser>
        <c:ser>
          <c:idx val="4"/>
          <c:order val="4"/>
          <c:tx>
            <c:strRef>
              <c:f>Geb.Vorlage!$G$29</c:f>
              <c:strCache>
                <c:ptCount val="1"/>
                <c:pt idx="0">
                  <c:v>Wasser [m³]</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Geb.Vorlage!$H$24:$W$24</c15:sqref>
                  </c15:fullRef>
                </c:ext>
              </c:extLst>
              <c:f>Geb.Vorlage!$H$24:$L$24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Geb.Vorlage!$H$29:$W$29</c15:sqref>
                  </c15:fullRef>
                </c:ext>
              </c:extLst>
              <c:f>Geb.Vorlage!$H$29:$L$29</c:f>
              <c:numCache>
                <c:formatCode>#,##0</c:formatCode>
                <c:ptCount val="5"/>
                <c:pt idx="0">
                  <c:v>111</c:v>
                </c:pt>
                <c:pt idx="1">
                  <c:v>111</c:v>
                </c:pt>
                <c:pt idx="2">
                  <c:v>111</c:v>
                </c:pt>
                <c:pt idx="3">
                  <c:v>111</c:v>
                </c:pt>
                <c:pt idx="4">
                  <c:v>123</c:v>
                </c:pt>
              </c:numCache>
            </c:numRef>
          </c:val>
          <c:smooth val="0"/>
          <c:extLst>
            <c:ext xmlns:c16="http://schemas.microsoft.com/office/drawing/2014/chart" uri="{C3380CC4-5D6E-409C-BE32-E72D297353CC}">
              <c16:uniqueId val="{00000004-D120-48AE-967E-56C27B05466A}"/>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Geb.Vorlage!$G$26</c15:sqref>
                        </c15:formulaRef>
                      </c:ext>
                    </c:extLst>
                    <c:strCache>
                      <c:ptCount val="1"/>
                      <c:pt idx="0">
                        <c:v>Wärme 1 [kWh]</c:v>
                      </c:pt>
                    </c:strCache>
                  </c:strRef>
                </c:tx>
                <c:spPr>
                  <a:ln w="28575" cap="rnd">
                    <a:solidFill>
                      <a:schemeClr val="accent2"/>
                    </a:solidFill>
                    <a:round/>
                  </a:ln>
                  <a:effectLst/>
                </c:spPr>
                <c:marker>
                  <c:symbol val="none"/>
                </c:marker>
                <c:cat>
                  <c:numRef>
                    <c:extLst>
                      <c:ext uri="{02D57815-91ED-43cb-92C2-25804820EDAC}">
                        <c15:fullRef>
                          <c15:sqref>Geb.Vorlage!$H$24:$W$24</c15:sqref>
                        </c15:fullRef>
                        <c15:formulaRef>
                          <c15:sqref>Geb.Vorlage!$H$24:$L$24</c15:sqref>
                        </c15:formulaRef>
                      </c:ext>
                    </c:extLst>
                    <c:numCache>
                      <c:formatCode>General</c:formatCode>
                      <c:ptCount val="5"/>
                      <c:pt idx="0">
                        <c:v>2020</c:v>
                      </c:pt>
                      <c:pt idx="1">
                        <c:v>2021</c:v>
                      </c:pt>
                      <c:pt idx="2">
                        <c:v>2022</c:v>
                      </c:pt>
                      <c:pt idx="3">
                        <c:v>2023</c:v>
                      </c:pt>
                      <c:pt idx="4">
                        <c:v>2024</c:v>
                      </c:pt>
                    </c:numCache>
                  </c:numRef>
                </c:cat>
                <c:val>
                  <c:numRef>
                    <c:extLst>
                      <c:ext uri="{02D57815-91ED-43cb-92C2-25804820EDAC}">
                        <c15:fullRef>
                          <c15:sqref>Geb.Vorlage!$H$26:$W$26</c15:sqref>
                        </c15:fullRef>
                        <c15:formulaRef>
                          <c15:sqref>Geb.Vorlage!$H$26:$L$26</c15:sqref>
                        </c15:formulaRef>
                      </c:ext>
                    </c:extLst>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20-48AE-967E-56C27B05466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Geb.Vorlage!$G$27</c15:sqref>
                        </c15:formulaRef>
                      </c:ext>
                    </c:extLst>
                    <c:strCache>
                      <c:ptCount val="1"/>
                      <c:pt idx="0">
                        <c:v>Wärme 2 [kWh]</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Geb.Vorlage!$H$24:$W$24</c15:sqref>
                        </c15:fullRef>
                        <c15:formulaRef>
                          <c15:sqref>Geb.Vorlage!$H$24:$L$24</c15:sqref>
                        </c15:formulaRef>
                      </c:ext>
                    </c:extLst>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Geb.Vorlage!$H$27:$W$27</c15:sqref>
                        </c15:fullRef>
                        <c15:formulaRef>
                          <c15:sqref>Geb.Vorlage!$H$27:$L$27</c15:sqref>
                        </c15:formulaRef>
                      </c:ext>
                    </c:extLst>
                    <c:numCache>
                      <c:formatCode>#,##0</c:formatCode>
                      <c:ptCount val="5"/>
                      <c:pt idx="0">
                        <c:v>25000</c:v>
                      </c:pt>
                      <c:pt idx="1">
                        <c:v>25000</c:v>
                      </c:pt>
                      <c:pt idx="2">
                        <c:v>25000</c:v>
                      </c:pt>
                      <c:pt idx="3">
                        <c:v>20000</c:v>
                      </c:pt>
                      <c:pt idx="4">
                        <c:v>30000</c:v>
                      </c:pt>
                    </c:numCache>
                  </c:numRef>
                </c:val>
                <c:smooth val="0"/>
                <c:extLst xmlns:c15="http://schemas.microsoft.com/office/drawing/2012/chart">
                  <c:ext xmlns:c16="http://schemas.microsoft.com/office/drawing/2014/chart" uri="{C3380CC4-5D6E-409C-BE32-E72D297353CC}">
                    <c16:uniqueId val="{00000002-D120-48AE-967E-56C27B05466A}"/>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Energie [kWh/a] / Wasser [m³/a]</a:t>
                </a:r>
              </a:p>
            </c:rich>
          </c:tx>
          <c:layout>
            <c:manualLayout>
              <c:xMode val="edge"/>
              <c:yMode val="edge"/>
              <c:x val="2.2222222222222223E-2"/>
              <c:y val="0.124097404491105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Geb.Vorlage!$R$39</c:f>
          <c:strCache>
            <c:ptCount val="1"/>
            <c:pt idx="0">
              <c:v>Verbrauchskosten Beispielgebäude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Geb.Vorlage!$G$32</c:f>
              <c:strCache>
                <c:ptCount val="1"/>
                <c:pt idx="0">
                  <c:v>Strom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Geb.Vorlage!$H$24:$W$24</c15:sqref>
                  </c15:fullRef>
                </c:ext>
              </c:extLst>
              <c:f>Geb.Vorlage!$H$24:$L$24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Geb.Vorlage!$H$32:$W$32</c15:sqref>
                  </c15:fullRef>
                </c:ext>
              </c:extLst>
              <c:f>Geb.Vorlage!$H$32:$L$32</c:f>
              <c:numCache>
                <c:formatCode>#,##0\ "€"</c:formatCode>
                <c:ptCount val="5"/>
                <c:pt idx="0">
                  <c:v>5000</c:v>
                </c:pt>
                <c:pt idx="1">
                  <c:v>5000</c:v>
                </c:pt>
                <c:pt idx="2">
                  <c:v>5000</c:v>
                </c:pt>
                <c:pt idx="3">
                  <c:v>5000</c:v>
                </c:pt>
                <c:pt idx="4">
                  <c:v>6000</c:v>
                </c:pt>
              </c:numCache>
            </c:numRef>
          </c:val>
          <c:smooth val="0"/>
          <c:extLst>
            <c:ext xmlns:c16="http://schemas.microsoft.com/office/drawing/2014/chart" uri="{C3380CC4-5D6E-409C-BE32-E72D297353CC}">
              <c16:uniqueId val="{00000000-E76A-4B4C-A5AE-015C7E105B05}"/>
            </c:ext>
          </c:extLst>
        </c:ser>
        <c:ser>
          <c:idx val="3"/>
          <c:order val="3"/>
          <c:tx>
            <c:strRef>
              <c:f>Geb.Vorlage!$G$35</c:f>
              <c:strCache>
                <c:ptCount val="1"/>
                <c:pt idx="0">
                  <c:v>Wärme Gesamt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Geb.Vorlage!$H$24:$W$24</c15:sqref>
                  </c15:fullRef>
                </c:ext>
              </c:extLst>
              <c:f>Geb.Vorlage!$H$24:$L$24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Geb.Vorlage!$H$35:$W$35</c15:sqref>
                  </c15:fullRef>
                </c:ext>
              </c:extLst>
              <c:f>Geb.Vorlage!$H$35:$L$35</c:f>
              <c:numCache>
                <c:formatCode>General</c:formatCode>
                <c:ptCount val="5"/>
                <c:pt idx="0">
                  <c:v>13345</c:v>
                </c:pt>
                <c:pt idx="1">
                  <c:v>14245</c:v>
                </c:pt>
                <c:pt idx="2">
                  <c:v>13345</c:v>
                </c:pt>
                <c:pt idx="3">
                  <c:v>14245</c:v>
                </c:pt>
                <c:pt idx="4">
                  <c:v>16551</c:v>
                </c:pt>
              </c:numCache>
            </c:numRef>
          </c:val>
          <c:smooth val="0"/>
          <c:extLst>
            <c:ext xmlns:c16="http://schemas.microsoft.com/office/drawing/2014/chart" uri="{C3380CC4-5D6E-409C-BE32-E72D297353CC}">
              <c16:uniqueId val="{00000001-E76A-4B4C-A5AE-015C7E105B05}"/>
            </c:ext>
          </c:extLst>
        </c:ser>
        <c:ser>
          <c:idx val="4"/>
          <c:order val="4"/>
          <c:tx>
            <c:strRef>
              <c:f>Geb.Vorlage!$G$36</c:f>
              <c:strCache>
                <c:ptCount val="1"/>
                <c:pt idx="0">
                  <c:v>Wasser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Geb.Vorlage!$H$24:$W$24</c15:sqref>
                  </c15:fullRef>
                </c:ext>
              </c:extLst>
              <c:f>Geb.Vorlage!$H$24:$L$24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Geb.Vorlage!$H$36:$W$36</c15:sqref>
                  </c15:fullRef>
                </c:ext>
              </c:extLst>
              <c:f>Geb.Vorlage!$H$36:$L$36</c:f>
              <c:numCache>
                <c:formatCode>#,##0\ "€"</c:formatCode>
                <c:ptCount val="5"/>
                <c:pt idx="0">
                  <c:v>145</c:v>
                </c:pt>
                <c:pt idx="1">
                  <c:v>132</c:v>
                </c:pt>
                <c:pt idx="2">
                  <c:v>132</c:v>
                </c:pt>
                <c:pt idx="3">
                  <c:v>123</c:v>
                </c:pt>
                <c:pt idx="4">
                  <c:v>126</c:v>
                </c:pt>
              </c:numCache>
            </c:numRef>
          </c:val>
          <c:smooth val="0"/>
          <c:extLst>
            <c:ext xmlns:c16="http://schemas.microsoft.com/office/drawing/2014/chart" uri="{C3380CC4-5D6E-409C-BE32-E72D297353CC}">
              <c16:uniqueId val="{00000004-E76A-4B4C-A5AE-015C7E105B05}"/>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Geb.Vorlage!$G$33</c15:sqref>
                        </c15:formulaRef>
                      </c:ext>
                    </c:extLst>
                    <c:strCache>
                      <c:ptCount val="1"/>
                      <c:pt idx="0">
                        <c:v>Wärme 1 [€]</c:v>
                      </c:pt>
                    </c:strCache>
                  </c:strRef>
                </c:tx>
                <c:spPr>
                  <a:ln w="25400" cap="rnd">
                    <a:noFill/>
                    <a:round/>
                  </a:ln>
                  <a:effectLst/>
                </c:spPr>
                <c:marker>
                  <c:symbol val="none"/>
                </c:marker>
                <c:cat>
                  <c:numRef>
                    <c:extLst>
                      <c:ext uri="{02D57815-91ED-43cb-92C2-25804820EDAC}">
                        <c15:fullRef>
                          <c15:sqref>Geb.Vorlage!$H$24:$W$24</c15:sqref>
                        </c15:fullRef>
                        <c15:formulaRef>
                          <c15:sqref>Geb.Vorlage!$H$24:$L$24</c15:sqref>
                        </c15:formulaRef>
                      </c:ext>
                    </c:extLst>
                    <c:numCache>
                      <c:formatCode>General</c:formatCode>
                      <c:ptCount val="5"/>
                      <c:pt idx="0">
                        <c:v>2020</c:v>
                      </c:pt>
                      <c:pt idx="1">
                        <c:v>2021</c:v>
                      </c:pt>
                      <c:pt idx="2">
                        <c:v>2022</c:v>
                      </c:pt>
                      <c:pt idx="3">
                        <c:v>2023</c:v>
                      </c:pt>
                      <c:pt idx="4">
                        <c:v>2024</c:v>
                      </c:pt>
                    </c:numCache>
                  </c:numRef>
                </c:cat>
                <c:val>
                  <c:numRef>
                    <c:extLst>
                      <c:ext uri="{02D57815-91ED-43cb-92C2-25804820EDAC}">
                        <c15:fullRef>
                          <c15:sqref>Geb.Vorlage!$H$33:$W$33</c15:sqref>
                        </c15:fullRef>
                        <c15:formulaRef>
                          <c15:sqref>Geb.Vorlage!$H$33:$L$33</c15:sqref>
                        </c15:formulaRef>
                      </c:ext>
                    </c:extLst>
                    <c:numCache>
                      <c:formatCode>#,##0\ "€"</c:formatCode>
                      <c:ptCount val="5"/>
                      <c:pt idx="0">
                        <c:v>12345</c:v>
                      </c:pt>
                      <c:pt idx="1">
                        <c:v>13245</c:v>
                      </c:pt>
                      <c:pt idx="2">
                        <c:v>12345</c:v>
                      </c:pt>
                      <c:pt idx="3">
                        <c:v>13245</c:v>
                      </c:pt>
                      <c:pt idx="4">
                        <c:v>14551</c:v>
                      </c:pt>
                    </c:numCache>
                  </c:numRef>
                </c:val>
                <c:smooth val="0"/>
                <c:extLst>
                  <c:ext xmlns:c16="http://schemas.microsoft.com/office/drawing/2014/chart" uri="{C3380CC4-5D6E-409C-BE32-E72D297353CC}">
                    <c16:uniqueId val="{00000002-E76A-4B4C-A5AE-015C7E105B05}"/>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Geb.Vorlage!$G$34</c15:sqref>
                        </c15:formulaRef>
                      </c:ext>
                    </c:extLst>
                    <c:strCache>
                      <c:ptCount val="1"/>
                      <c:pt idx="0">
                        <c:v>Wärme 2 [€]</c:v>
                      </c:pt>
                    </c:strCache>
                  </c:strRef>
                </c:tx>
                <c:spPr>
                  <a:ln w="25400" cap="rnd">
                    <a:noFill/>
                    <a:round/>
                  </a:ln>
                  <a:effectLst/>
                </c:spPr>
                <c:marker>
                  <c:symbol val="none"/>
                </c:marker>
                <c:cat>
                  <c:numRef>
                    <c:extLst>
                      <c:ext xmlns:c15="http://schemas.microsoft.com/office/drawing/2012/chart" uri="{02D57815-91ED-43cb-92C2-25804820EDAC}">
                        <c15:fullRef>
                          <c15:sqref>Geb.Vorlage!$H$24:$W$24</c15:sqref>
                        </c15:fullRef>
                        <c15:formulaRef>
                          <c15:sqref>Geb.Vorlage!$H$24:$L$24</c15:sqref>
                        </c15:formulaRef>
                      </c:ext>
                    </c:extLst>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Geb.Vorlage!$H$34:$W$34</c15:sqref>
                        </c15:fullRef>
                        <c15:formulaRef>
                          <c15:sqref>Geb.Vorlage!$H$34:$L$34</c15:sqref>
                        </c15:formulaRef>
                      </c:ext>
                    </c:extLst>
                    <c:numCache>
                      <c:formatCode>#,##0\ "€"</c:formatCode>
                      <c:ptCount val="5"/>
                      <c:pt idx="0">
                        <c:v>1000</c:v>
                      </c:pt>
                      <c:pt idx="1">
                        <c:v>1000</c:v>
                      </c:pt>
                      <c:pt idx="2">
                        <c:v>1000</c:v>
                      </c:pt>
                      <c:pt idx="3">
                        <c:v>1000</c:v>
                      </c:pt>
                      <c:pt idx="4">
                        <c:v>2000</c:v>
                      </c:pt>
                    </c:numCache>
                  </c:numRef>
                </c:val>
                <c:smooth val="0"/>
                <c:extLst xmlns:c15="http://schemas.microsoft.com/office/drawing/2012/chart">
                  <c:ext xmlns:c16="http://schemas.microsoft.com/office/drawing/2014/chart" uri="{C3380CC4-5D6E-409C-BE32-E72D297353CC}">
                    <c16:uniqueId val="{00000003-E76A-4B4C-A5AE-015C7E105B05}"/>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Beispiel1!$K$39</c:f>
          <c:strCache>
            <c:ptCount val="1"/>
            <c:pt idx="0">
              <c:v>Energie-und Wasserverbrauch Beispielgebäude 1</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Beispiel1!$G$25</c:f>
              <c:strCache>
                <c:ptCount val="1"/>
                <c:pt idx="0">
                  <c:v>Strom [kWh]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Beispiel1!$H$24:$W$24</c15:sqref>
                  </c15:fullRef>
                </c:ext>
              </c:extLst>
              <c:f>Beispiel1!$H$24:$L$24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Beispiel1!$H$25:$W$25</c15:sqref>
                  </c15:fullRef>
                </c:ext>
              </c:extLst>
              <c:f>Beispiel1!$H$25:$L$25</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EEE4-4867-AA9A-E948BE783FD2}"/>
            </c:ext>
          </c:extLst>
        </c:ser>
        <c:ser>
          <c:idx val="3"/>
          <c:order val="3"/>
          <c:tx>
            <c:strRef>
              <c:f>Beispiel1!$G$28</c:f>
              <c:strCache>
                <c:ptCount val="1"/>
                <c:pt idx="0">
                  <c:v>Wärme Gesamt [kWh]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Beispiel1!$H$24:$W$24</c15:sqref>
                  </c15:fullRef>
                </c:ext>
              </c:extLst>
              <c:f>Beispiel1!$H$24:$L$24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Beispiel1!$H$28:$W$28</c15:sqref>
                  </c15:fullRef>
                </c:ext>
              </c:extLst>
              <c:f>Beispiel1!$H$28:$L$28</c:f>
              <c:numCache>
                <c:formatCode>#,##0</c:formatCode>
                <c:ptCount val="5"/>
                <c:pt idx="0">
                  <c:v>350000</c:v>
                </c:pt>
                <c:pt idx="1">
                  <c:v>350000</c:v>
                </c:pt>
                <c:pt idx="2">
                  <c:v>350000</c:v>
                </c:pt>
                <c:pt idx="3">
                  <c:v>345000</c:v>
                </c:pt>
                <c:pt idx="4">
                  <c:v>355000</c:v>
                </c:pt>
              </c:numCache>
            </c:numRef>
          </c:val>
          <c:smooth val="0"/>
          <c:extLst>
            <c:ext xmlns:c16="http://schemas.microsoft.com/office/drawing/2014/chart" uri="{C3380CC4-5D6E-409C-BE32-E72D297353CC}">
              <c16:uniqueId val="{00000001-EEE4-4867-AA9A-E948BE783FD2}"/>
            </c:ext>
          </c:extLst>
        </c:ser>
        <c:ser>
          <c:idx val="4"/>
          <c:order val="4"/>
          <c:tx>
            <c:strRef>
              <c:f>Beispiel1!$G$29</c:f>
              <c:strCache>
                <c:ptCount val="1"/>
                <c:pt idx="0">
                  <c:v>Wasser [m³]</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Beispiel1!$H$24:$W$24</c15:sqref>
                  </c15:fullRef>
                </c:ext>
              </c:extLst>
              <c:f>Beispiel1!$H$24:$L$24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Beispiel1!$H$29:$W$29</c15:sqref>
                  </c15:fullRef>
                </c:ext>
              </c:extLst>
              <c:f>Beispiel1!$H$29:$L$29</c:f>
              <c:numCache>
                <c:formatCode>#,##0</c:formatCode>
                <c:ptCount val="5"/>
                <c:pt idx="0">
                  <c:v>111</c:v>
                </c:pt>
                <c:pt idx="1">
                  <c:v>111</c:v>
                </c:pt>
                <c:pt idx="2">
                  <c:v>111</c:v>
                </c:pt>
                <c:pt idx="3">
                  <c:v>111</c:v>
                </c:pt>
                <c:pt idx="4">
                  <c:v>123</c:v>
                </c:pt>
              </c:numCache>
            </c:numRef>
          </c:val>
          <c:smooth val="0"/>
          <c:extLst>
            <c:ext xmlns:c16="http://schemas.microsoft.com/office/drawing/2014/chart" uri="{C3380CC4-5D6E-409C-BE32-E72D297353CC}">
              <c16:uniqueId val="{00000002-EEE4-4867-AA9A-E948BE783FD2}"/>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Beispiel1!$G$26</c15:sqref>
                        </c15:formulaRef>
                      </c:ext>
                    </c:extLst>
                    <c:strCache>
                      <c:ptCount val="1"/>
                      <c:pt idx="0">
                        <c:v>Wärme 1 [kWh]</c:v>
                      </c:pt>
                    </c:strCache>
                  </c:strRef>
                </c:tx>
                <c:spPr>
                  <a:ln w="28575" cap="rnd">
                    <a:solidFill>
                      <a:schemeClr val="accent2"/>
                    </a:solidFill>
                    <a:round/>
                  </a:ln>
                  <a:effectLst/>
                </c:spPr>
                <c:marker>
                  <c:symbol val="none"/>
                </c:marker>
                <c:cat>
                  <c:numRef>
                    <c:extLst>
                      <c:ext uri="{02D57815-91ED-43cb-92C2-25804820EDAC}">
                        <c15:fullRef>
                          <c15:sqref>Beispiel1!$H$24:$W$24</c15:sqref>
                        </c15:fullRef>
                        <c15:formulaRef>
                          <c15:sqref>Beispiel1!$H$24:$L$24</c15:sqref>
                        </c15:formulaRef>
                      </c:ext>
                    </c:extLst>
                    <c:numCache>
                      <c:formatCode>General</c:formatCode>
                      <c:ptCount val="5"/>
                      <c:pt idx="0">
                        <c:v>2020</c:v>
                      </c:pt>
                      <c:pt idx="1">
                        <c:v>2021</c:v>
                      </c:pt>
                      <c:pt idx="2">
                        <c:v>2022</c:v>
                      </c:pt>
                      <c:pt idx="3">
                        <c:v>2023</c:v>
                      </c:pt>
                      <c:pt idx="4">
                        <c:v>2024</c:v>
                      </c:pt>
                    </c:numCache>
                  </c:numRef>
                </c:cat>
                <c:val>
                  <c:numRef>
                    <c:extLst>
                      <c:ext uri="{02D57815-91ED-43cb-92C2-25804820EDAC}">
                        <c15:fullRef>
                          <c15:sqref>Beispiel1!$H$26:$W$26</c15:sqref>
                        </c15:fullRef>
                        <c15:formulaRef>
                          <c15:sqref>Beispiel1!$H$26:$L$26</c15:sqref>
                        </c15:formulaRef>
                      </c:ext>
                    </c:extLst>
                    <c:numCache>
                      <c:formatCode>#,##0</c:formatCode>
                      <c:ptCount val="5"/>
                      <c:pt idx="0">
                        <c:v>25000</c:v>
                      </c:pt>
                      <c:pt idx="1">
                        <c:v>25000</c:v>
                      </c:pt>
                      <c:pt idx="2">
                        <c:v>25000</c:v>
                      </c:pt>
                      <c:pt idx="3">
                        <c:v>20000</c:v>
                      </c:pt>
                      <c:pt idx="4">
                        <c:v>30000</c:v>
                      </c:pt>
                    </c:numCache>
                  </c:numRef>
                </c:val>
                <c:smooth val="0"/>
                <c:extLst>
                  <c:ext xmlns:c16="http://schemas.microsoft.com/office/drawing/2014/chart" uri="{C3380CC4-5D6E-409C-BE32-E72D297353CC}">
                    <c16:uniqueId val="{00000003-EEE4-4867-AA9A-E948BE783FD2}"/>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Beispiel1!$G$27</c15:sqref>
                        </c15:formulaRef>
                      </c:ext>
                    </c:extLst>
                    <c:strCache>
                      <c:ptCount val="1"/>
                      <c:pt idx="0">
                        <c:v>Wärme 2 [kWh]</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Beispiel1!$H$24:$W$24</c15:sqref>
                        </c15:fullRef>
                        <c15:formulaRef>
                          <c15:sqref>Beispiel1!$H$24:$L$24</c15:sqref>
                        </c15:formulaRef>
                      </c:ext>
                    </c:extLst>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Beispiel1!$H$27:$W$27</c15:sqref>
                        </c15:fullRef>
                        <c15:formulaRef>
                          <c15:sqref>Beispiel1!$H$27:$L$27</c15:sqref>
                        </c15:formulaRef>
                      </c:ext>
                    </c:extLst>
                    <c:numCache>
                      <c:formatCode>#,##0</c:formatCode>
                      <c:ptCount val="5"/>
                      <c:pt idx="0">
                        <c:v>325000</c:v>
                      </c:pt>
                      <c:pt idx="1">
                        <c:v>325000</c:v>
                      </c:pt>
                      <c:pt idx="2">
                        <c:v>325000</c:v>
                      </c:pt>
                      <c:pt idx="3">
                        <c:v>325000</c:v>
                      </c:pt>
                      <c:pt idx="4">
                        <c:v>325000</c:v>
                      </c:pt>
                    </c:numCache>
                  </c:numRef>
                </c:val>
                <c:smooth val="0"/>
                <c:extLst xmlns:c15="http://schemas.microsoft.com/office/drawing/2012/chart">
                  <c:ext xmlns:c16="http://schemas.microsoft.com/office/drawing/2014/chart" uri="{C3380CC4-5D6E-409C-BE32-E72D297353CC}">
                    <c16:uniqueId val="{00000004-EEE4-4867-AA9A-E948BE783FD2}"/>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Energie [kWh/a] / Wasser [m³/a]</a:t>
                </a:r>
              </a:p>
            </c:rich>
          </c:tx>
          <c:layout>
            <c:manualLayout>
              <c:xMode val="edge"/>
              <c:yMode val="edge"/>
              <c:x val="2.2222222222222223E-2"/>
              <c:y val="0.124097404491105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Beispiel1!$R$39</c:f>
          <c:strCache>
            <c:ptCount val="1"/>
            <c:pt idx="0">
              <c:v>Verbrauchskosten Beispielgebäude 1</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Beispiel1!$G$32</c:f>
              <c:strCache>
                <c:ptCount val="1"/>
                <c:pt idx="0">
                  <c:v>Strom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Beispiel1!$H$24:$W$24</c15:sqref>
                  </c15:fullRef>
                </c:ext>
              </c:extLst>
              <c:f>Beispiel1!$H$24:$L$24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Beispiel1!$H$32:$W$32</c15:sqref>
                  </c15:fullRef>
                </c:ext>
              </c:extLst>
              <c:f>Beispiel1!$H$32:$L$32</c:f>
              <c:numCache>
                <c:formatCode>#,##0\ "€"</c:formatCode>
                <c:ptCount val="5"/>
                <c:pt idx="0">
                  <c:v>5000</c:v>
                </c:pt>
                <c:pt idx="1">
                  <c:v>5000</c:v>
                </c:pt>
                <c:pt idx="2">
                  <c:v>5000</c:v>
                </c:pt>
                <c:pt idx="3">
                  <c:v>5000</c:v>
                </c:pt>
                <c:pt idx="4">
                  <c:v>6000</c:v>
                </c:pt>
              </c:numCache>
            </c:numRef>
          </c:val>
          <c:smooth val="0"/>
          <c:extLst>
            <c:ext xmlns:c16="http://schemas.microsoft.com/office/drawing/2014/chart" uri="{C3380CC4-5D6E-409C-BE32-E72D297353CC}">
              <c16:uniqueId val="{00000000-666B-4925-A3A7-30D223B8CAE0}"/>
            </c:ext>
          </c:extLst>
        </c:ser>
        <c:ser>
          <c:idx val="3"/>
          <c:order val="3"/>
          <c:tx>
            <c:strRef>
              <c:f>Beispiel1!$G$35</c:f>
              <c:strCache>
                <c:ptCount val="1"/>
                <c:pt idx="0">
                  <c:v>Wärme Gesamt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Beispiel1!$H$24:$W$24</c15:sqref>
                  </c15:fullRef>
                </c:ext>
              </c:extLst>
              <c:f>Beispiel1!$H$24:$L$24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Beispiel1!$H$35:$W$35</c15:sqref>
                  </c15:fullRef>
                </c:ext>
              </c:extLst>
              <c:f>Beispiel1!$H$35:$L$35</c:f>
              <c:numCache>
                <c:formatCode>General</c:formatCode>
                <c:ptCount val="5"/>
                <c:pt idx="0">
                  <c:v>13345</c:v>
                </c:pt>
                <c:pt idx="1">
                  <c:v>14245</c:v>
                </c:pt>
                <c:pt idx="2">
                  <c:v>13345</c:v>
                </c:pt>
                <c:pt idx="3">
                  <c:v>14245</c:v>
                </c:pt>
                <c:pt idx="4">
                  <c:v>16551</c:v>
                </c:pt>
              </c:numCache>
            </c:numRef>
          </c:val>
          <c:smooth val="0"/>
          <c:extLst>
            <c:ext xmlns:c16="http://schemas.microsoft.com/office/drawing/2014/chart" uri="{C3380CC4-5D6E-409C-BE32-E72D297353CC}">
              <c16:uniqueId val="{00000001-666B-4925-A3A7-30D223B8CAE0}"/>
            </c:ext>
          </c:extLst>
        </c:ser>
        <c:ser>
          <c:idx val="4"/>
          <c:order val="4"/>
          <c:tx>
            <c:strRef>
              <c:f>Beispiel1!$G$36</c:f>
              <c:strCache>
                <c:ptCount val="1"/>
                <c:pt idx="0">
                  <c:v>Wasser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Beispiel1!$H$24:$W$24</c15:sqref>
                  </c15:fullRef>
                </c:ext>
              </c:extLst>
              <c:f>Beispiel1!$H$24:$L$24</c:f>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Beispiel1!$H$36:$W$36</c15:sqref>
                  </c15:fullRef>
                </c:ext>
              </c:extLst>
              <c:f>Beispiel1!$H$36:$L$36</c:f>
              <c:numCache>
                <c:formatCode>#,##0\ "€"</c:formatCode>
                <c:ptCount val="5"/>
                <c:pt idx="0">
                  <c:v>145</c:v>
                </c:pt>
                <c:pt idx="1">
                  <c:v>132</c:v>
                </c:pt>
                <c:pt idx="2">
                  <c:v>132</c:v>
                </c:pt>
                <c:pt idx="3">
                  <c:v>123</c:v>
                </c:pt>
                <c:pt idx="4">
                  <c:v>126</c:v>
                </c:pt>
              </c:numCache>
            </c:numRef>
          </c:val>
          <c:smooth val="0"/>
          <c:extLst>
            <c:ext xmlns:c16="http://schemas.microsoft.com/office/drawing/2014/chart" uri="{C3380CC4-5D6E-409C-BE32-E72D297353CC}">
              <c16:uniqueId val="{00000002-666B-4925-A3A7-30D223B8CAE0}"/>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Beispiel1!$G$33</c15:sqref>
                        </c15:formulaRef>
                      </c:ext>
                    </c:extLst>
                    <c:strCache>
                      <c:ptCount val="1"/>
                      <c:pt idx="0">
                        <c:v>Wärme 1 [€]</c:v>
                      </c:pt>
                    </c:strCache>
                  </c:strRef>
                </c:tx>
                <c:spPr>
                  <a:ln w="25400" cap="rnd">
                    <a:noFill/>
                    <a:round/>
                  </a:ln>
                  <a:effectLst/>
                </c:spPr>
                <c:marker>
                  <c:symbol val="none"/>
                </c:marker>
                <c:cat>
                  <c:numRef>
                    <c:extLst>
                      <c:ext uri="{02D57815-91ED-43cb-92C2-25804820EDAC}">
                        <c15:fullRef>
                          <c15:sqref>Beispiel1!$H$24:$W$24</c15:sqref>
                        </c15:fullRef>
                        <c15:formulaRef>
                          <c15:sqref>Beispiel1!$H$24:$L$24</c15:sqref>
                        </c15:formulaRef>
                      </c:ext>
                    </c:extLst>
                    <c:numCache>
                      <c:formatCode>General</c:formatCode>
                      <c:ptCount val="5"/>
                      <c:pt idx="0">
                        <c:v>2020</c:v>
                      </c:pt>
                      <c:pt idx="1">
                        <c:v>2021</c:v>
                      </c:pt>
                      <c:pt idx="2">
                        <c:v>2022</c:v>
                      </c:pt>
                      <c:pt idx="3">
                        <c:v>2023</c:v>
                      </c:pt>
                      <c:pt idx="4">
                        <c:v>2024</c:v>
                      </c:pt>
                    </c:numCache>
                  </c:numRef>
                </c:cat>
                <c:val>
                  <c:numRef>
                    <c:extLst>
                      <c:ext uri="{02D57815-91ED-43cb-92C2-25804820EDAC}">
                        <c15:fullRef>
                          <c15:sqref>Beispiel1!$H$33:$W$33</c15:sqref>
                        </c15:fullRef>
                        <c15:formulaRef>
                          <c15:sqref>Beispiel1!$H$33:$L$33</c15:sqref>
                        </c15:formulaRef>
                      </c:ext>
                    </c:extLst>
                    <c:numCache>
                      <c:formatCode>#,##0\ "€"</c:formatCode>
                      <c:ptCount val="5"/>
                      <c:pt idx="0">
                        <c:v>12345</c:v>
                      </c:pt>
                      <c:pt idx="1">
                        <c:v>13245</c:v>
                      </c:pt>
                      <c:pt idx="2">
                        <c:v>12345</c:v>
                      </c:pt>
                      <c:pt idx="3">
                        <c:v>13245</c:v>
                      </c:pt>
                      <c:pt idx="4">
                        <c:v>14551</c:v>
                      </c:pt>
                    </c:numCache>
                  </c:numRef>
                </c:val>
                <c:smooth val="0"/>
                <c:extLst>
                  <c:ext xmlns:c16="http://schemas.microsoft.com/office/drawing/2014/chart" uri="{C3380CC4-5D6E-409C-BE32-E72D297353CC}">
                    <c16:uniqueId val="{00000003-666B-4925-A3A7-30D223B8CAE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Beispiel1!$G$34</c15:sqref>
                        </c15:formulaRef>
                      </c:ext>
                    </c:extLst>
                    <c:strCache>
                      <c:ptCount val="1"/>
                      <c:pt idx="0">
                        <c:v>Wärme 2 [€]</c:v>
                      </c:pt>
                    </c:strCache>
                  </c:strRef>
                </c:tx>
                <c:spPr>
                  <a:ln w="25400" cap="rnd">
                    <a:noFill/>
                    <a:round/>
                  </a:ln>
                  <a:effectLst/>
                </c:spPr>
                <c:marker>
                  <c:symbol val="none"/>
                </c:marker>
                <c:cat>
                  <c:numRef>
                    <c:extLst>
                      <c:ext xmlns:c15="http://schemas.microsoft.com/office/drawing/2012/chart" uri="{02D57815-91ED-43cb-92C2-25804820EDAC}">
                        <c15:fullRef>
                          <c15:sqref>Beispiel1!$H$24:$W$24</c15:sqref>
                        </c15:fullRef>
                        <c15:formulaRef>
                          <c15:sqref>Beispiel1!$H$24:$L$24</c15:sqref>
                        </c15:formulaRef>
                      </c:ext>
                    </c:extLst>
                    <c:numCache>
                      <c:formatCode>General</c:formatCode>
                      <c:ptCount val="5"/>
                      <c:pt idx="0">
                        <c:v>2020</c:v>
                      </c:pt>
                      <c:pt idx="1">
                        <c:v>2021</c:v>
                      </c:pt>
                      <c:pt idx="2">
                        <c:v>2022</c:v>
                      </c:pt>
                      <c:pt idx="3">
                        <c:v>2023</c:v>
                      </c:pt>
                      <c:pt idx="4">
                        <c:v>2024</c:v>
                      </c:pt>
                    </c:numCache>
                  </c:numRef>
                </c:cat>
                <c:val>
                  <c:numRef>
                    <c:extLst>
                      <c:ext xmlns:c15="http://schemas.microsoft.com/office/drawing/2012/chart" uri="{02D57815-91ED-43cb-92C2-25804820EDAC}">
                        <c15:fullRef>
                          <c15:sqref>Beispiel1!$H$34:$W$34</c15:sqref>
                        </c15:fullRef>
                        <c15:formulaRef>
                          <c15:sqref>Beispiel1!$H$34:$L$34</c15:sqref>
                        </c15:formulaRef>
                      </c:ext>
                    </c:extLst>
                    <c:numCache>
                      <c:formatCode>#,##0\ "€"</c:formatCode>
                      <c:ptCount val="5"/>
                      <c:pt idx="0">
                        <c:v>1000</c:v>
                      </c:pt>
                      <c:pt idx="1">
                        <c:v>1000</c:v>
                      </c:pt>
                      <c:pt idx="2">
                        <c:v>1000</c:v>
                      </c:pt>
                      <c:pt idx="3">
                        <c:v>1000</c:v>
                      </c:pt>
                      <c:pt idx="4">
                        <c:v>2000</c:v>
                      </c:pt>
                    </c:numCache>
                  </c:numRef>
                </c:val>
                <c:smooth val="0"/>
                <c:extLst xmlns:c15="http://schemas.microsoft.com/office/drawing/2012/chart">
                  <c:ext xmlns:c16="http://schemas.microsoft.com/office/drawing/2014/chart" uri="{C3380CC4-5D6E-409C-BE32-E72D297353CC}">
                    <c16:uniqueId val="{00000004-666B-4925-A3A7-30D223B8CAE0}"/>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20954</xdr:rowOff>
    </xdr:from>
    <xdr:to>
      <xdr:col>5</xdr:col>
      <xdr:colOff>523875</xdr:colOff>
      <xdr:row>1</xdr:row>
      <xdr:rowOff>0</xdr:rowOff>
    </xdr:to>
    <xdr:grpSp>
      <xdr:nvGrpSpPr>
        <xdr:cNvPr id="8" name="Gruppieren 7">
          <a:extLst>
            <a:ext uri="{FF2B5EF4-FFF2-40B4-BE49-F238E27FC236}">
              <a16:creationId xmlns:a16="http://schemas.microsoft.com/office/drawing/2014/main" id="{845449AF-E21D-45C0-BF92-AAA20E6AB2F0}"/>
            </a:ext>
          </a:extLst>
        </xdr:cNvPr>
        <xdr:cNvGrpSpPr/>
      </xdr:nvGrpSpPr>
      <xdr:grpSpPr>
        <a:xfrm>
          <a:off x="28575" y="20954"/>
          <a:ext cx="12137781" cy="1239277"/>
          <a:chOff x="373381" y="0"/>
          <a:chExt cx="10658412" cy="1068922"/>
        </a:xfrm>
      </xdr:grpSpPr>
      <xdr:grpSp>
        <xdr:nvGrpSpPr>
          <xdr:cNvPr id="2" name="Gruppieren 1">
            <a:extLst>
              <a:ext uri="{FF2B5EF4-FFF2-40B4-BE49-F238E27FC236}">
                <a16:creationId xmlns:a16="http://schemas.microsoft.com/office/drawing/2014/main" id="{8EA93CB7-3D75-8A58-D6CC-C99AA96554CE}"/>
              </a:ext>
            </a:extLst>
          </xdr:cNvPr>
          <xdr:cNvGrpSpPr/>
        </xdr:nvGrpSpPr>
        <xdr:grpSpPr>
          <a:xfrm>
            <a:off x="373381" y="0"/>
            <a:ext cx="10658412" cy="1068922"/>
            <a:chOff x="0" y="-8013"/>
            <a:chExt cx="15829514" cy="1463040"/>
          </a:xfrm>
        </xdr:grpSpPr>
        <xdr:pic>
          <xdr:nvPicPr>
            <xdr:cNvPr id="3" name="Grafik 2">
              <a:extLst>
                <a:ext uri="{FF2B5EF4-FFF2-40B4-BE49-F238E27FC236}">
                  <a16:creationId xmlns:a16="http://schemas.microsoft.com/office/drawing/2014/main" id="{41CDCE9B-C352-95C0-AA60-CD4B854141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0417" y="457442"/>
              <a:ext cx="995045" cy="508635"/>
            </a:xfrm>
            <a:prstGeom prst="rect">
              <a:avLst/>
            </a:prstGeom>
            <a:noFill/>
            <a:ln>
              <a:noFill/>
            </a:ln>
          </xdr:spPr>
        </xdr:pic>
        <xdr:pic>
          <xdr:nvPicPr>
            <xdr:cNvPr id="4" name="Grafik 3" descr="Institut Wohnen und Umwelt vor 50 Jahren in Darmstadt gegründet - Darmstadt  im Herzen">
              <a:extLst>
                <a:ext uri="{FF2B5EF4-FFF2-40B4-BE49-F238E27FC236}">
                  <a16:creationId xmlns:a16="http://schemas.microsoft.com/office/drawing/2014/main" id="{E1D7A884-7B1B-9030-C17C-8AA217FDC0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2462" y="524752"/>
              <a:ext cx="1743075" cy="380365"/>
            </a:xfrm>
            <a:prstGeom prst="rect">
              <a:avLst/>
            </a:prstGeom>
            <a:noFill/>
            <a:ln>
              <a:noFill/>
            </a:ln>
          </xdr:spPr>
        </xdr:pic>
        <xdr:sp macro="" textlink="">
          <xdr:nvSpPr>
            <xdr:cNvPr id="5" name="Соединитель: изогнутый 8">
              <a:extLst>
                <a:ext uri="{FF2B5EF4-FFF2-40B4-BE49-F238E27FC236}">
                  <a16:creationId xmlns:a16="http://schemas.microsoft.com/office/drawing/2014/main" id="{EBCFBD10-A0B8-ABBD-3EC4-B53CA3535E26}"/>
                </a:ext>
              </a:extLst>
            </xdr:cNvPr>
            <xdr:cNvSpPr/>
          </xdr:nvSpPr>
          <xdr:spPr>
            <a:xfrm rot="21600000" flipV="1">
              <a:off x="0" y="-8013"/>
              <a:ext cx="9509760" cy="1463040"/>
            </a:xfrm>
            <a:prstGeom prst="curvedConnector3">
              <a:avLst>
                <a:gd name="adj1" fmla="val 86084"/>
              </a:avLst>
            </a:prstGeom>
            <a:ln w="952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square" rtlCol="0" anchor="ctr" anchorCtr="1"/>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solidFill>
                  <a:srgbClr val="33CCFF"/>
                </a:solidFill>
              </a:endParaRPr>
            </a:p>
          </xdr:txBody>
        </xdr:sp>
        <xdr:sp macro="" textlink="">
          <xdr:nvSpPr>
            <xdr:cNvPr id="6" name="Textfeld 10">
              <a:extLst>
                <a:ext uri="{FF2B5EF4-FFF2-40B4-BE49-F238E27FC236}">
                  <a16:creationId xmlns:a16="http://schemas.microsoft.com/office/drawing/2014/main" id="{E60D5FFD-93DF-826C-EF03-D9B54C420ED1}"/>
                </a:ext>
              </a:extLst>
            </xdr:cNvPr>
            <xdr:cNvSpPr txBox="1"/>
          </xdr:nvSpPr>
          <xdr:spPr>
            <a:xfrm>
              <a:off x="8401974" y="580201"/>
              <a:ext cx="7427540" cy="342126"/>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200" i="1">
                  <a:latin typeface="LinoLetter Std Medium" panose="00000600000000000000" pitchFamily="50" charset="0"/>
                </a:rPr>
                <a:t>Governance der Gebäudemodernisierung in kleinen und mittleren hessischen Kommunen</a:t>
              </a:r>
            </a:p>
          </xdr:txBody>
        </xdr:sp>
      </xdr:grpSp>
      <xdr:pic>
        <xdr:nvPicPr>
          <xdr:cNvPr id="7" name="Grafik 6">
            <a:extLst>
              <a:ext uri="{FF2B5EF4-FFF2-40B4-BE49-F238E27FC236}">
                <a16:creationId xmlns:a16="http://schemas.microsoft.com/office/drawing/2014/main" id="{95EB0E7A-833F-B667-1D78-EFD3D6EAEB1A}"/>
              </a:ext>
            </a:extLst>
          </xdr:cNvPr>
          <xdr:cNvPicPr>
            <a:picLocks noChangeAspect="1"/>
          </xdr:cNvPicPr>
        </xdr:nvPicPr>
        <xdr:blipFill>
          <a:blip xmlns:r="http://schemas.openxmlformats.org/officeDocument/2006/relationships" r:embed="rId3"/>
          <a:stretch>
            <a:fillRect/>
          </a:stretch>
        </xdr:blipFill>
        <xdr:spPr>
          <a:xfrm>
            <a:off x="2286001" y="342900"/>
            <a:ext cx="883024" cy="431821"/>
          </a:xfrm>
          <a:prstGeom prst="rect">
            <a:avLst/>
          </a:prstGeom>
        </xdr:spPr>
      </xdr:pic>
    </xdr:grpSp>
    <xdr:clientData/>
  </xdr:twoCellAnchor>
  <xdr:twoCellAnchor editAs="oneCell">
    <xdr:from>
      <xdr:col>1</xdr:col>
      <xdr:colOff>57150</xdr:colOff>
      <xdr:row>51</xdr:row>
      <xdr:rowOff>114300</xdr:rowOff>
    </xdr:from>
    <xdr:to>
      <xdr:col>1</xdr:col>
      <xdr:colOff>3980720</xdr:colOff>
      <xdr:row>58</xdr:row>
      <xdr:rowOff>169546</xdr:rowOff>
    </xdr:to>
    <xdr:pic>
      <xdr:nvPicPr>
        <xdr:cNvPr id="9" name="Grafik 8">
          <a:extLst>
            <a:ext uri="{FF2B5EF4-FFF2-40B4-BE49-F238E27FC236}">
              <a16:creationId xmlns:a16="http://schemas.microsoft.com/office/drawing/2014/main" id="{621F1560-33AC-4D9C-913C-7791A1DEA0E6}"/>
            </a:ext>
          </a:extLst>
        </xdr:cNvPr>
        <xdr:cNvPicPr>
          <a:picLocks noChangeAspect="1"/>
        </xdr:cNvPicPr>
      </xdr:nvPicPr>
      <xdr:blipFill>
        <a:blip xmlns:r="http://schemas.openxmlformats.org/officeDocument/2006/relationships" r:embed="rId4"/>
        <a:stretch>
          <a:fillRect/>
        </a:stretch>
      </xdr:blipFill>
      <xdr:spPr>
        <a:xfrm>
          <a:off x="819150" y="20078700"/>
          <a:ext cx="3938810"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22</xdr:row>
      <xdr:rowOff>30480</xdr:rowOff>
    </xdr:from>
    <xdr:to>
      <xdr:col>5</xdr:col>
      <xdr:colOff>162663</xdr:colOff>
      <xdr:row>54</xdr:row>
      <xdr:rowOff>57150</xdr:rowOff>
    </xdr:to>
    <xdr:pic>
      <xdr:nvPicPr>
        <xdr:cNvPr id="2" name="Grafik 1">
          <a:extLst>
            <a:ext uri="{FF2B5EF4-FFF2-40B4-BE49-F238E27FC236}">
              <a16:creationId xmlns:a16="http://schemas.microsoft.com/office/drawing/2014/main" id="{07798B2D-AE7F-4A66-B331-10AE52C94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 y="5577840"/>
          <a:ext cx="7437858" cy="5875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19049</xdr:colOff>
      <xdr:row>60</xdr:row>
      <xdr:rowOff>53339</xdr:rowOff>
    </xdr:from>
    <xdr:to>
      <xdr:col>3</xdr:col>
      <xdr:colOff>600074</xdr:colOff>
      <xdr:row>81</xdr:row>
      <xdr:rowOff>174174</xdr:rowOff>
    </xdr:to>
    <xdr:pic>
      <xdr:nvPicPr>
        <xdr:cNvPr id="3" name="Grafik 2">
          <a:extLst>
            <a:ext uri="{FF2B5EF4-FFF2-40B4-BE49-F238E27FC236}">
              <a16:creationId xmlns:a16="http://schemas.microsoft.com/office/drawing/2014/main" id="{30791EEC-CFF0-4C10-8B1E-FF50628B952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840"/>
        <a:stretch/>
      </xdr:blipFill>
      <xdr:spPr bwMode="auto">
        <a:xfrm>
          <a:off x="803909" y="12565379"/>
          <a:ext cx="6282690" cy="396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226695</xdr:colOff>
      <xdr:row>82</xdr:row>
      <xdr:rowOff>721</xdr:rowOff>
    </xdr:from>
    <xdr:to>
      <xdr:col>3</xdr:col>
      <xdr:colOff>483870</xdr:colOff>
      <xdr:row>102</xdr:row>
      <xdr:rowOff>18273</xdr:rowOff>
    </xdr:to>
    <xdr:pic>
      <xdr:nvPicPr>
        <xdr:cNvPr id="4" name="Grafik 3">
          <a:extLst>
            <a:ext uri="{FF2B5EF4-FFF2-40B4-BE49-F238E27FC236}">
              <a16:creationId xmlns:a16="http://schemas.microsoft.com/office/drawing/2014/main" id="{B152CDE4-9E8D-4776-A6EA-C04C88A172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1555" y="16536121"/>
          <a:ext cx="5958840" cy="3684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60</xdr:row>
      <xdr:rowOff>0</xdr:rowOff>
    </xdr:from>
    <xdr:to>
      <xdr:col>16</xdr:col>
      <xdr:colOff>277322</xdr:colOff>
      <xdr:row>80</xdr:row>
      <xdr:rowOff>76200</xdr:rowOff>
    </xdr:to>
    <xdr:pic>
      <xdr:nvPicPr>
        <xdr:cNvPr id="5" name="Grafik 4">
          <a:extLst>
            <a:ext uri="{FF2B5EF4-FFF2-40B4-BE49-F238E27FC236}">
              <a16:creationId xmlns:a16="http://schemas.microsoft.com/office/drawing/2014/main" id="{A9E5EC28-0FFA-4742-9A62-5E5F523B412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34425" y="12306300"/>
          <a:ext cx="7615382" cy="369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760095</xdr:colOff>
      <xdr:row>17</xdr:row>
      <xdr:rowOff>62865</xdr:rowOff>
    </xdr:from>
    <xdr:to>
      <xdr:col>5</xdr:col>
      <xdr:colOff>188595</xdr:colOff>
      <xdr:row>40</xdr:row>
      <xdr:rowOff>179070</xdr:rowOff>
    </xdr:to>
    <xdr:graphicFrame macro="">
      <xdr:nvGraphicFramePr>
        <xdr:cNvPr id="2" name="Diagramm 1">
          <a:extLst>
            <a:ext uri="{FF2B5EF4-FFF2-40B4-BE49-F238E27FC236}">
              <a16:creationId xmlns:a16="http://schemas.microsoft.com/office/drawing/2014/main" id="{DFFE5525-BD43-4078-B9F3-6512FF2ED3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407670</xdr:colOff>
      <xdr:row>17</xdr:row>
      <xdr:rowOff>78105</xdr:rowOff>
    </xdr:from>
    <xdr:to>
      <xdr:col>10</xdr:col>
      <xdr:colOff>201930</xdr:colOff>
      <xdr:row>41</xdr:row>
      <xdr:rowOff>5715</xdr:rowOff>
    </xdr:to>
    <xdr:graphicFrame macro="">
      <xdr:nvGraphicFramePr>
        <xdr:cNvPr id="3" name="Diagramm 2">
          <a:extLst>
            <a:ext uri="{FF2B5EF4-FFF2-40B4-BE49-F238E27FC236}">
              <a16:creationId xmlns:a16="http://schemas.microsoft.com/office/drawing/2014/main" id="{B1C27278-5095-43D9-895E-9DE199754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382905</xdr:colOff>
      <xdr:row>17</xdr:row>
      <xdr:rowOff>91440</xdr:rowOff>
    </xdr:from>
    <xdr:to>
      <xdr:col>15</xdr:col>
      <xdr:colOff>539115</xdr:colOff>
      <xdr:row>40</xdr:row>
      <xdr:rowOff>158115</xdr:rowOff>
    </xdr:to>
    <xdr:graphicFrame macro="">
      <xdr:nvGraphicFramePr>
        <xdr:cNvPr id="4" name="Diagramm 3">
          <a:extLst>
            <a:ext uri="{FF2B5EF4-FFF2-40B4-BE49-F238E27FC236}">
              <a16:creationId xmlns:a16="http://schemas.microsoft.com/office/drawing/2014/main" id="{C8AAE076-7278-4378-B663-00CC2E3BAD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38</xdr:col>
      <xdr:colOff>381000</xdr:colOff>
      <xdr:row>17</xdr:row>
      <xdr:rowOff>57150</xdr:rowOff>
    </xdr:from>
    <xdr:to>
      <xdr:col>48</xdr:col>
      <xdr:colOff>609600</xdr:colOff>
      <xdr:row>48</xdr:row>
      <xdr:rowOff>0</xdr:rowOff>
    </xdr:to>
    <xdr:graphicFrame macro="">
      <xdr:nvGraphicFramePr>
        <xdr:cNvPr id="5" name="Diagramm 4">
          <a:extLst>
            <a:ext uri="{FF2B5EF4-FFF2-40B4-BE49-F238E27FC236}">
              <a16:creationId xmlns:a16="http://schemas.microsoft.com/office/drawing/2014/main" id="{9AFEF39F-0886-49B0-91D9-9A83911E14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268605</xdr:colOff>
      <xdr:row>17</xdr:row>
      <xdr:rowOff>104774</xdr:rowOff>
    </xdr:from>
    <xdr:to>
      <xdr:col>22</xdr:col>
      <xdr:colOff>967740</xdr:colOff>
      <xdr:row>40</xdr:row>
      <xdr:rowOff>160019</xdr:rowOff>
    </xdr:to>
    <xdr:graphicFrame macro="">
      <xdr:nvGraphicFramePr>
        <xdr:cNvPr id="6" name="Diagramm 5">
          <a:extLst>
            <a:ext uri="{FF2B5EF4-FFF2-40B4-BE49-F238E27FC236}">
              <a16:creationId xmlns:a16="http://schemas.microsoft.com/office/drawing/2014/main" id="{4CFE3ADA-7FA9-4FAB-BA1A-09457537B0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219074</xdr:colOff>
      <xdr:row>40</xdr:row>
      <xdr:rowOff>76200</xdr:rowOff>
    </xdr:from>
    <xdr:to>
      <xdr:col>15</xdr:col>
      <xdr:colOff>351524</xdr:colOff>
      <xdr:row>52</xdr:row>
      <xdr:rowOff>98700</xdr:rowOff>
    </xdr:to>
    <xdr:graphicFrame macro="">
      <xdr:nvGraphicFramePr>
        <xdr:cNvPr id="2" name="Diagramm 1">
          <a:extLst>
            <a:ext uri="{FF2B5EF4-FFF2-40B4-BE49-F238E27FC236}">
              <a16:creationId xmlns:a16="http://schemas.microsoft.com/office/drawing/2014/main" id="{82E94C52-F350-4F85-8419-B3A5BB1D30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676273</xdr:colOff>
      <xdr:row>40</xdr:row>
      <xdr:rowOff>95250</xdr:rowOff>
    </xdr:from>
    <xdr:to>
      <xdr:col>25</xdr:col>
      <xdr:colOff>256273</xdr:colOff>
      <xdr:row>52</xdr:row>
      <xdr:rowOff>117750</xdr:rowOff>
    </xdr:to>
    <xdr:graphicFrame macro="">
      <xdr:nvGraphicFramePr>
        <xdr:cNvPr id="3" name="Diagramm 2">
          <a:extLst>
            <a:ext uri="{FF2B5EF4-FFF2-40B4-BE49-F238E27FC236}">
              <a16:creationId xmlns:a16="http://schemas.microsoft.com/office/drawing/2014/main" id="{26894415-8B69-4022-832C-27BE4C843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219074</xdr:colOff>
      <xdr:row>40</xdr:row>
      <xdr:rowOff>76200</xdr:rowOff>
    </xdr:from>
    <xdr:to>
      <xdr:col>15</xdr:col>
      <xdr:colOff>351524</xdr:colOff>
      <xdr:row>52</xdr:row>
      <xdr:rowOff>98700</xdr:rowOff>
    </xdr:to>
    <xdr:graphicFrame macro="">
      <xdr:nvGraphicFramePr>
        <xdr:cNvPr id="2" name="Diagramm 1">
          <a:extLst>
            <a:ext uri="{FF2B5EF4-FFF2-40B4-BE49-F238E27FC236}">
              <a16:creationId xmlns:a16="http://schemas.microsoft.com/office/drawing/2014/main" id="{FAC07157-0A51-4018-97C2-AE2FFF071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676273</xdr:colOff>
      <xdr:row>40</xdr:row>
      <xdr:rowOff>95250</xdr:rowOff>
    </xdr:from>
    <xdr:to>
      <xdr:col>25</xdr:col>
      <xdr:colOff>256273</xdr:colOff>
      <xdr:row>52</xdr:row>
      <xdr:rowOff>117750</xdr:rowOff>
    </xdr:to>
    <xdr:graphicFrame macro="">
      <xdr:nvGraphicFramePr>
        <xdr:cNvPr id="3" name="Diagramm 2">
          <a:extLst>
            <a:ext uri="{FF2B5EF4-FFF2-40B4-BE49-F238E27FC236}">
              <a16:creationId xmlns:a16="http://schemas.microsoft.com/office/drawing/2014/main" id="{BE713984-9961-467F-AA70-77A2DC9BAE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219074</xdr:colOff>
      <xdr:row>40</xdr:row>
      <xdr:rowOff>76200</xdr:rowOff>
    </xdr:from>
    <xdr:to>
      <xdr:col>15</xdr:col>
      <xdr:colOff>351524</xdr:colOff>
      <xdr:row>52</xdr:row>
      <xdr:rowOff>98700</xdr:rowOff>
    </xdr:to>
    <xdr:graphicFrame macro="">
      <xdr:nvGraphicFramePr>
        <xdr:cNvPr id="2" name="Diagramm 1">
          <a:extLst>
            <a:ext uri="{FF2B5EF4-FFF2-40B4-BE49-F238E27FC236}">
              <a16:creationId xmlns:a16="http://schemas.microsoft.com/office/drawing/2014/main" id="{77E12DFA-E262-4D79-B365-DBB8D3CDE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676273</xdr:colOff>
      <xdr:row>40</xdr:row>
      <xdr:rowOff>95250</xdr:rowOff>
    </xdr:from>
    <xdr:to>
      <xdr:col>25</xdr:col>
      <xdr:colOff>256273</xdr:colOff>
      <xdr:row>52</xdr:row>
      <xdr:rowOff>117750</xdr:rowOff>
    </xdr:to>
    <xdr:graphicFrame macro="">
      <xdr:nvGraphicFramePr>
        <xdr:cNvPr id="3" name="Diagramm 2">
          <a:extLst>
            <a:ext uri="{FF2B5EF4-FFF2-40B4-BE49-F238E27FC236}">
              <a16:creationId xmlns:a16="http://schemas.microsoft.com/office/drawing/2014/main" id="{58872151-F426-42BF-AB13-62E82952C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wu.de/forschung/handlungslogiken/governance-der-gebaeudemodernisierung-in-kommunen/" TargetMode="External"/><Relationship Id="rId1" Type="http://schemas.openxmlformats.org/officeDocument/2006/relationships/hyperlink" Target="https://www.schader-stiftung.de/themen/stadtentwicklung-und-wohnen/fokus/governance-der-gebaeudemodernisierung/artikel/projekt-governance-der-gebaeudemodernisierung-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iwu.de/fileadmin/tools/gradtagzahlen/Gradtagzahlen-Deutschland.xlsx" TargetMode="External"/><Relationship Id="rId7" Type="http://schemas.openxmlformats.org/officeDocument/2006/relationships/hyperlink" Target="https://www.gesetze-im-internet.de/geg/" TargetMode="External"/><Relationship Id="rId2" Type="http://schemas.openxmlformats.org/officeDocument/2006/relationships/hyperlink" Target="https://vertektool.iwu.de/" TargetMode="External"/><Relationship Id="rId1" Type="http://schemas.openxmlformats.org/officeDocument/2006/relationships/hyperlink" Target="https://www.bundesanzeiger.de/pub/publication/GZb2vlJQJe1XCpSyM6h?0" TargetMode="External"/><Relationship Id="rId6" Type="http://schemas.openxmlformats.org/officeDocument/2006/relationships/hyperlink" Target="https://www.gesetze-im-internet.de/geg/" TargetMode="External"/><Relationship Id="rId5" Type="http://schemas.openxmlformats.org/officeDocument/2006/relationships/hyperlink" Target="https://www.iwu.de/publikationen/fachinformationen/energiebilanzen/" TargetMode="External"/><Relationship Id="rId4" Type="http://schemas.openxmlformats.org/officeDocument/2006/relationships/hyperlink" Target="https://www.iwu.de/fileadmin/tools/kea/kea.pdf" TargetMode="External"/><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Hausmeister@Krause.d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mailto:Hausmeister@Krause.d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mailto:Hausmeister@Krause.d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69AE-FD63-4869-BB9D-CEAB1858FF28}">
  <sheetPr>
    <tabColor rgb="FFFFFF00"/>
  </sheetPr>
  <dimension ref="A1:AE89"/>
  <sheetViews>
    <sheetView tabSelected="1" topLeftCell="A61" zoomScale="130" zoomScaleNormal="130" workbookViewId="0">
      <selection activeCell="B71" sqref="B71"/>
    </sheetView>
  </sheetViews>
  <sheetFormatPr baseColWidth="10" defaultRowHeight="15" x14ac:dyDescent="0.25"/>
  <cols>
    <col min="2" max="2" width="128.85546875" customWidth="1"/>
    <col min="10" max="31" width="11.42578125" style="171"/>
  </cols>
  <sheetData>
    <row r="1" spans="1:9" ht="99.6" customHeight="1" x14ac:dyDescent="0.25">
      <c r="A1" s="171"/>
      <c r="B1" s="171"/>
      <c r="C1" s="171"/>
      <c r="D1" s="171"/>
      <c r="E1" s="171"/>
      <c r="F1" s="171"/>
      <c r="G1" s="171"/>
      <c r="H1" s="171"/>
      <c r="I1" s="171"/>
    </row>
    <row r="2" spans="1:9" ht="22.9" customHeight="1" x14ac:dyDescent="0.3">
      <c r="A2" s="171"/>
      <c r="B2" s="172" t="s">
        <v>335</v>
      </c>
      <c r="C2" s="189" t="s">
        <v>374</v>
      </c>
      <c r="D2" s="171"/>
      <c r="E2" s="171"/>
      <c r="F2" s="171"/>
      <c r="G2" s="171"/>
      <c r="H2" s="171"/>
      <c r="I2" s="171"/>
    </row>
    <row r="3" spans="1:9" x14ac:dyDescent="0.25">
      <c r="A3" s="171"/>
      <c r="B3" s="171"/>
      <c r="C3" s="190">
        <v>45705</v>
      </c>
      <c r="D3" s="171"/>
      <c r="E3" s="171"/>
      <c r="F3" s="171"/>
      <c r="G3" s="171"/>
      <c r="H3" s="171"/>
      <c r="I3" s="171"/>
    </row>
    <row r="4" spans="1:9" ht="21" x14ac:dyDescent="0.25">
      <c r="A4" s="171"/>
      <c r="B4" s="174" t="s">
        <v>318</v>
      </c>
      <c r="C4" s="171"/>
      <c r="D4" s="171"/>
      <c r="E4" s="171"/>
      <c r="F4" s="171"/>
      <c r="G4" s="171"/>
      <c r="H4" s="171"/>
      <c r="I4" s="171"/>
    </row>
    <row r="5" spans="1:9" x14ac:dyDescent="0.25">
      <c r="A5" s="171"/>
      <c r="B5" s="175"/>
      <c r="C5" s="171"/>
      <c r="D5" s="171"/>
      <c r="E5" s="171"/>
      <c r="F5" s="171"/>
      <c r="G5" s="171"/>
      <c r="H5" s="171"/>
      <c r="I5" s="171"/>
    </row>
    <row r="6" spans="1:9" ht="94.5" x14ac:dyDescent="0.25">
      <c r="A6" s="171"/>
      <c r="B6" s="179" t="s">
        <v>343</v>
      </c>
      <c r="C6" s="171"/>
      <c r="D6" s="171"/>
      <c r="E6" s="171"/>
      <c r="F6" s="171"/>
      <c r="G6" s="171"/>
      <c r="H6" s="171"/>
      <c r="I6" s="171"/>
    </row>
    <row r="7" spans="1:9" ht="47.25" x14ac:dyDescent="0.25">
      <c r="A7" s="171"/>
      <c r="B7" s="179" t="s">
        <v>336</v>
      </c>
      <c r="C7" s="171"/>
      <c r="D7" s="171"/>
      <c r="E7" s="171"/>
      <c r="F7" s="171"/>
      <c r="G7" s="171"/>
      <c r="H7" s="171"/>
      <c r="I7" s="171"/>
    </row>
    <row r="8" spans="1:9" ht="31.5" x14ac:dyDescent="0.25">
      <c r="A8" s="171"/>
      <c r="B8" s="176" t="s">
        <v>337</v>
      </c>
      <c r="C8" s="171"/>
      <c r="D8" s="171"/>
      <c r="E8" s="171"/>
      <c r="F8" s="171"/>
      <c r="G8" s="171"/>
      <c r="H8" s="171"/>
      <c r="I8" s="171"/>
    </row>
    <row r="9" spans="1:9" ht="15.75" x14ac:dyDescent="0.25">
      <c r="A9" s="171"/>
      <c r="B9" s="177"/>
      <c r="C9" s="171"/>
      <c r="D9" s="171"/>
      <c r="E9" s="171"/>
      <c r="F9" s="171"/>
      <c r="G9" s="171"/>
      <c r="H9" s="171"/>
      <c r="I9" s="171"/>
    </row>
    <row r="10" spans="1:9" ht="15.75" x14ac:dyDescent="0.25">
      <c r="A10" s="171"/>
      <c r="B10" s="187" t="s">
        <v>347</v>
      </c>
      <c r="C10" s="171"/>
      <c r="D10" s="171"/>
      <c r="E10" s="171"/>
      <c r="F10" s="171"/>
      <c r="G10" s="171"/>
      <c r="H10" s="171"/>
      <c r="I10" s="171"/>
    </row>
    <row r="11" spans="1:9" ht="47.25" x14ac:dyDescent="0.25">
      <c r="A11" s="171"/>
      <c r="B11" s="179" t="s">
        <v>338</v>
      </c>
      <c r="C11" s="171"/>
      <c r="D11" s="171"/>
      <c r="E11" s="171"/>
      <c r="F11" s="171"/>
      <c r="G11" s="171"/>
      <c r="H11" s="171"/>
      <c r="I11" s="171"/>
    </row>
    <row r="12" spans="1:9" ht="15.75" x14ac:dyDescent="0.25">
      <c r="A12" s="171"/>
      <c r="B12" s="213" t="s">
        <v>339</v>
      </c>
      <c r="C12" s="171"/>
      <c r="D12" s="171"/>
      <c r="E12" s="171"/>
      <c r="F12" s="171"/>
      <c r="G12" s="171"/>
      <c r="H12" s="171"/>
      <c r="I12" s="171"/>
    </row>
    <row r="13" spans="1:9" ht="78.75" x14ac:dyDescent="0.25">
      <c r="A13" s="171"/>
      <c r="B13" s="179" t="s">
        <v>340</v>
      </c>
      <c r="C13" s="171"/>
      <c r="D13" s="171"/>
      <c r="E13" s="171"/>
      <c r="F13" s="171"/>
      <c r="G13" s="171"/>
      <c r="H13" s="171"/>
      <c r="I13" s="171"/>
    </row>
    <row r="14" spans="1:9" ht="15.75" x14ac:dyDescent="0.25">
      <c r="A14" s="171"/>
      <c r="B14" s="214" t="s">
        <v>419</v>
      </c>
      <c r="C14" s="171"/>
      <c r="D14" s="171"/>
      <c r="E14" s="171"/>
      <c r="F14" s="171"/>
      <c r="G14" s="171"/>
      <c r="H14" s="171"/>
      <c r="I14" s="171"/>
    </row>
    <row r="15" spans="1:9" ht="94.5" x14ac:dyDescent="0.25">
      <c r="A15" s="171"/>
      <c r="B15" s="179" t="s">
        <v>420</v>
      </c>
      <c r="C15" s="171"/>
      <c r="D15" s="171"/>
      <c r="E15" s="171"/>
      <c r="F15" s="171"/>
      <c r="G15" s="171"/>
      <c r="H15" s="171"/>
      <c r="I15" s="171"/>
    </row>
    <row r="16" spans="1:9" ht="15.75" x14ac:dyDescent="0.25">
      <c r="A16" s="171"/>
      <c r="B16" s="187" t="s">
        <v>348</v>
      </c>
      <c r="C16" s="171"/>
      <c r="D16" s="171"/>
      <c r="E16" s="171"/>
      <c r="F16" s="171"/>
      <c r="G16" s="171"/>
      <c r="H16" s="171"/>
      <c r="I16" s="171"/>
    </row>
    <row r="17" spans="1:31" ht="31.5" x14ac:dyDescent="0.25">
      <c r="A17" s="171"/>
      <c r="B17" s="179" t="s">
        <v>326</v>
      </c>
      <c r="C17" s="171"/>
      <c r="D17" s="171"/>
      <c r="E17" s="171"/>
      <c r="F17" s="171"/>
      <c r="G17" s="171"/>
      <c r="H17" s="171"/>
      <c r="I17" s="171"/>
    </row>
    <row r="18" spans="1:31" ht="15.75" x14ac:dyDescent="0.25">
      <c r="A18" s="171"/>
      <c r="B18" s="176"/>
      <c r="C18" s="171"/>
      <c r="D18" s="171"/>
      <c r="E18" s="171"/>
      <c r="F18" s="171"/>
      <c r="G18" s="171"/>
      <c r="H18" s="171"/>
      <c r="I18" s="171"/>
    </row>
    <row r="19" spans="1:31" ht="47.25" x14ac:dyDescent="0.25">
      <c r="A19" s="171"/>
      <c r="B19" s="179" t="s">
        <v>341</v>
      </c>
      <c r="C19" s="171"/>
      <c r="D19" s="171"/>
      <c r="E19" s="171"/>
      <c r="F19" s="171"/>
      <c r="G19" s="171"/>
      <c r="H19" s="171"/>
      <c r="I19" s="171"/>
    </row>
    <row r="20" spans="1:31" ht="47.25" x14ac:dyDescent="0.25">
      <c r="A20" s="171"/>
      <c r="B20" s="179" t="s">
        <v>327</v>
      </c>
      <c r="C20" s="171"/>
      <c r="D20" s="171"/>
      <c r="E20" s="171"/>
      <c r="F20" s="171"/>
      <c r="G20" s="171"/>
      <c r="H20" s="171"/>
      <c r="I20" s="171"/>
    </row>
    <row r="21" spans="1:31" ht="31.5" x14ac:dyDescent="0.25">
      <c r="A21" s="171"/>
      <c r="B21" s="179" t="s">
        <v>328</v>
      </c>
      <c r="C21" s="171"/>
      <c r="D21" s="171"/>
      <c r="E21" s="171"/>
      <c r="F21" s="171"/>
      <c r="G21" s="171"/>
      <c r="H21" s="171"/>
      <c r="I21" s="171"/>
    </row>
    <row r="22" spans="1:31" ht="15.75" x14ac:dyDescent="0.25">
      <c r="A22" s="171"/>
      <c r="B22" s="177"/>
      <c r="C22" s="171"/>
      <c r="D22" s="171"/>
      <c r="E22" s="171"/>
      <c r="F22" s="171"/>
      <c r="G22" s="171"/>
      <c r="H22" s="171"/>
      <c r="I22" s="171"/>
    </row>
    <row r="23" spans="1:31" ht="15.75" x14ac:dyDescent="0.25">
      <c r="A23" s="171"/>
      <c r="B23" s="186" t="s">
        <v>346</v>
      </c>
      <c r="C23" s="171"/>
      <c r="D23" s="171"/>
      <c r="E23" s="171"/>
      <c r="F23" s="171"/>
      <c r="G23" s="171"/>
      <c r="H23" s="171"/>
      <c r="I23" s="171"/>
    </row>
    <row r="24" spans="1:31" ht="47.25" x14ac:dyDescent="0.25">
      <c r="A24" s="171"/>
      <c r="B24" s="179" t="s">
        <v>342</v>
      </c>
      <c r="C24" s="171"/>
      <c r="D24" s="171"/>
      <c r="E24" s="171"/>
      <c r="F24" s="171"/>
      <c r="G24" s="171"/>
      <c r="H24" s="171"/>
      <c r="I24" s="171"/>
    </row>
    <row r="25" spans="1:31" ht="15.75" x14ac:dyDescent="0.25">
      <c r="A25" s="171"/>
      <c r="B25" s="176"/>
      <c r="C25" s="171"/>
      <c r="D25" s="171"/>
      <c r="E25" s="171"/>
      <c r="F25" s="171"/>
      <c r="G25" s="171"/>
      <c r="H25" s="171"/>
      <c r="I25" s="171"/>
    </row>
    <row r="26" spans="1:31" ht="15.75" x14ac:dyDescent="0.25">
      <c r="A26" s="171"/>
      <c r="B26" s="186" t="s">
        <v>345</v>
      </c>
      <c r="C26" s="171"/>
      <c r="D26" s="171"/>
      <c r="E26" s="171"/>
      <c r="F26" s="171"/>
      <c r="G26" s="171"/>
      <c r="H26" s="171"/>
      <c r="I26" s="171"/>
    </row>
    <row r="27" spans="1:31" ht="47.25" x14ac:dyDescent="0.25">
      <c r="A27" s="171"/>
      <c r="B27" s="179" t="s">
        <v>329</v>
      </c>
      <c r="C27" s="171"/>
      <c r="D27" s="171"/>
      <c r="E27" s="171"/>
      <c r="F27" s="171"/>
      <c r="G27" s="171"/>
      <c r="H27" s="171"/>
      <c r="I27" s="171"/>
    </row>
    <row r="28" spans="1:31" ht="31.5" x14ac:dyDescent="0.25">
      <c r="A28" s="171"/>
      <c r="B28" s="179" t="s">
        <v>330</v>
      </c>
      <c r="C28" s="171"/>
      <c r="D28" s="171"/>
      <c r="E28" s="171"/>
      <c r="F28" s="171"/>
      <c r="G28" s="171"/>
      <c r="H28" s="171"/>
      <c r="I28" s="171"/>
    </row>
    <row r="29" spans="1:31" s="183" customFormat="1" ht="16.5" thickBot="1" x14ac:dyDescent="0.3">
      <c r="A29" s="181"/>
      <c r="B29" s="185"/>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row>
    <row r="30" spans="1:31" ht="15.75" x14ac:dyDescent="0.25">
      <c r="A30" s="171"/>
      <c r="B30" s="177"/>
      <c r="C30" s="171"/>
      <c r="D30" s="171"/>
      <c r="E30" s="171"/>
      <c r="F30" s="171"/>
      <c r="G30" s="171"/>
      <c r="H30" s="171"/>
      <c r="I30" s="171"/>
    </row>
    <row r="31" spans="1:31" ht="15.75" x14ac:dyDescent="0.25">
      <c r="A31" s="171"/>
      <c r="B31" s="178" t="s">
        <v>319</v>
      </c>
      <c r="C31" s="171"/>
      <c r="D31" s="171"/>
      <c r="E31" s="171"/>
      <c r="F31" s="171"/>
      <c r="G31" s="171"/>
      <c r="H31" s="171"/>
      <c r="I31" s="171"/>
    </row>
    <row r="32" spans="1:31" ht="15.75" x14ac:dyDescent="0.25">
      <c r="A32" s="171"/>
      <c r="B32" s="179"/>
      <c r="C32" s="171"/>
      <c r="D32" s="171"/>
      <c r="E32" s="171"/>
      <c r="F32" s="171"/>
      <c r="G32" s="171"/>
      <c r="H32" s="171"/>
      <c r="I32" s="171"/>
    </row>
    <row r="33" spans="1:31" ht="78.75" x14ac:dyDescent="0.25">
      <c r="A33" s="171"/>
      <c r="B33" s="179" t="s">
        <v>349</v>
      </c>
      <c r="C33" s="171"/>
      <c r="D33" s="171"/>
      <c r="E33" s="171"/>
      <c r="F33" s="171"/>
      <c r="G33" s="171"/>
      <c r="H33" s="171"/>
      <c r="I33" s="171"/>
    </row>
    <row r="34" spans="1:31" ht="94.5" x14ac:dyDescent="0.25">
      <c r="A34" s="171"/>
      <c r="B34" s="179" t="s">
        <v>350</v>
      </c>
      <c r="C34" s="171"/>
      <c r="D34" s="171"/>
      <c r="E34" s="171"/>
      <c r="F34" s="171"/>
      <c r="G34" s="171"/>
      <c r="H34" s="171"/>
      <c r="I34" s="171"/>
    </row>
    <row r="35" spans="1:31" ht="15.75" x14ac:dyDescent="0.25">
      <c r="A35" s="171"/>
      <c r="B35" s="179"/>
      <c r="C35" s="171"/>
      <c r="D35" s="171"/>
      <c r="E35" s="171"/>
      <c r="F35" s="171"/>
      <c r="G35" s="171"/>
      <c r="H35" s="171"/>
      <c r="I35" s="171"/>
    </row>
    <row r="36" spans="1:31" ht="15.75" x14ac:dyDescent="0.25">
      <c r="A36" s="171"/>
      <c r="B36" s="180" t="s">
        <v>322</v>
      </c>
      <c r="C36" s="171"/>
      <c r="D36" s="171"/>
      <c r="E36" s="171"/>
      <c r="F36" s="171"/>
      <c r="G36" s="171"/>
      <c r="H36" s="171"/>
      <c r="I36" s="171"/>
    </row>
    <row r="37" spans="1:31" ht="30" x14ac:dyDescent="0.25">
      <c r="A37" s="171"/>
      <c r="B37" s="188" t="s">
        <v>321</v>
      </c>
      <c r="C37" s="171"/>
      <c r="D37" s="171"/>
      <c r="E37" s="171"/>
      <c r="F37" s="171"/>
      <c r="G37" s="171"/>
      <c r="H37" s="171"/>
      <c r="I37" s="171"/>
    </row>
    <row r="38" spans="1:31" ht="15.75" x14ac:dyDescent="0.25">
      <c r="A38" s="171"/>
      <c r="B38" s="179"/>
      <c r="C38" s="171"/>
      <c r="D38" s="171"/>
      <c r="E38" s="171"/>
      <c r="F38" s="171"/>
      <c r="G38" s="171"/>
      <c r="H38" s="171"/>
      <c r="I38" s="171"/>
    </row>
    <row r="39" spans="1:31" x14ac:dyDescent="0.25">
      <c r="A39" s="171"/>
      <c r="B39" s="188" t="s">
        <v>323</v>
      </c>
      <c r="C39" s="171"/>
      <c r="D39" s="171"/>
      <c r="E39" s="171"/>
      <c r="F39" s="171"/>
      <c r="G39" s="171"/>
      <c r="H39" s="171"/>
      <c r="I39" s="171"/>
    </row>
    <row r="40" spans="1:31" ht="15.75" x14ac:dyDescent="0.25">
      <c r="A40" s="171"/>
      <c r="B40" s="177"/>
      <c r="C40" s="171"/>
      <c r="D40" s="171"/>
      <c r="E40" s="171"/>
      <c r="F40" s="171"/>
      <c r="G40" s="171"/>
      <c r="H40" s="171"/>
      <c r="I40" s="171"/>
    </row>
    <row r="41" spans="1:31" ht="15.75" x14ac:dyDescent="0.25">
      <c r="A41" s="171"/>
      <c r="B41" s="177" t="s">
        <v>331</v>
      </c>
      <c r="C41" s="171"/>
      <c r="D41" s="171"/>
      <c r="E41" s="171"/>
      <c r="F41" s="171"/>
      <c r="G41" s="171"/>
      <c r="H41" s="171"/>
      <c r="I41" s="171"/>
    </row>
    <row r="42" spans="1:31" ht="15.75" x14ac:dyDescent="0.25">
      <c r="A42" s="171"/>
      <c r="B42" s="179" t="s">
        <v>344</v>
      </c>
      <c r="C42" s="171"/>
      <c r="D42" s="171"/>
      <c r="E42" s="171"/>
      <c r="F42" s="171"/>
      <c r="G42" s="171"/>
      <c r="H42" s="171"/>
      <c r="I42" s="171"/>
    </row>
    <row r="43" spans="1:31" s="183" customFormat="1" ht="16.5" thickBot="1" x14ac:dyDescent="0.3">
      <c r="A43" s="181"/>
      <c r="B43" s="182"/>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row>
    <row r="44" spans="1:31" s="184" customFormat="1" ht="15.75" x14ac:dyDescent="0.25">
      <c r="A44" s="175"/>
      <c r="B44" s="177"/>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row>
    <row r="45" spans="1:31" ht="15.75" x14ac:dyDescent="0.25">
      <c r="A45" s="171"/>
      <c r="B45" s="180" t="s">
        <v>332</v>
      </c>
      <c r="C45" s="173"/>
      <c r="D45" s="173"/>
      <c r="E45" s="173"/>
      <c r="F45" s="173"/>
      <c r="G45" s="173"/>
      <c r="H45" s="171"/>
      <c r="I45" s="171"/>
    </row>
    <row r="46" spans="1:31" ht="78.75" x14ac:dyDescent="0.25">
      <c r="A46" s="171"/>
      <c r="B46" s="179" t="s">
        <v>333</v>
      </c>
      <c r="C46" s="171"/>
      <c r="D46" s="171"/>
      <c r="E46" s="171"/>
      <c r="F46" s="171"/>
      <c r="G46" s="171"/>
      <c r="H46" s="171"/>
      <c r="I46" s="171"/>
    </row>
    <row r="47" spans="1:31" ht="15.75" x14ac:dyDescent="0.25">
      <c r="A47" s="171"/>
      <c r="B47" s="179"/>
      <c r="C47" s="171"/>
      <c r="D47" s="171"/>
      <c r="E47" s="171"/>
      <c r="F47" s="171"/>
      <c r="G47" s="171"/>
      <c r="H47" s="171"/>
      <c r="I47" s="171"/>
    </row>
    <row r="48" spans="1:31" ht="15.75" x14ac:dyDescent="0.25">
      <c r="A48" s="171"/>
      <c r="B48" s="180" t="s">
        <v>325</v>
      </c>
      <c r="C48" s="171"/>
      <c r="D48" s="171"/>
      <c r="E48" s="171"/>
      <c r="F48" s="171"/>
      <c r="G48" s="171"/>
      <c r="H48" s="171"/>
      <c r="I48" s="171"/>
    </row>
    <row r="49" spans="1:9" ht="31.5" x14ac:dyDescent="0.25">
      <c r="A49" s="171"/>
      <c r="B49" s="179" t="s">
        <v>334</v>
      </c>
      <c r="C49" s="171"/>
      <c r="D49" s="171"/>
      <c r="E49" s="171"/>
      <c r="F49" s="171"/>
      <c r="G49" s="171"/>
      <c r="H49" s="171"/>
      <c r="I49" s="171"/>
    </row>
    <row r="50" spans="1:9" x14ac:dyDescent="0.25">
      <c r="A50" s="171"/>
      <c r="B50" s="175"/>
      <c r="C50" s="171"/>
      <c r="D50" s="171"/>
      <c r="E50" s="171"/>
      <c r="F50" s="171"/>
      <c r="G50" s="171"/>
      <c r="H50" s="171"/>
      <c r="I50" s="171"/>
    </row>
    <row r="51" spans="1:9" ht="15.75" x14ac:dyDescent="0.25">
      <c r="A51" s="171"/>
      <c r="B51" s="179" t="s">
        <v>320</v>
      </c>
      <c r="C51" s="171"/>
      <c r="D51" s="171"/>
      <c r="E51" s="171"/>
      <c r="F51" s="171"/>
      <c r="G51" s="171"/>
      <c r="H51" s="171"/>
      <c r="I51" s="171"/>
    </row>
    <row r="52" spans="1:9" x14ac:dyDescent="0.25">
      <c r="A52" s="171"/>
      <c r="B52" s="171"/>
      <c r="C52" s="171"/>
      <c r="D52" s="171"/>
      <c r="E52" s="171"/>
      <c r="F52" s="171"/>
      <c r="G52" s="171"/>
      <c r="H52" s="171"/>
      <c r="I52" s="171"/>
    </row>
    <row r="53" spans="1:9" x14ac:dyDescent="0.25">
      <c r="A53" s="171"/>
      <c r="B53" s="171"/>
      <c r="C53" s="171"/>
      <c r="D53" s="171"/>
      <c r="E53" s="171"/>
      <c r="F53" s="171"/>
      <c r="G53" s="171"/>
      <c r="H53" s="171"/>
      <c r="I53" s="171"/>
    </row>
    <row r="54" spans="1:9" x14ac:dyDescent="0.25">
      <c r="A54" s="171"/>
      <c r="B54" s="171"/>
      <c r="C54" s="171"/>
      <c r="D54" s="171"/>
      <c r="E54" s="171"/>
      <c r="F54" s="171"/>
      <c r="G54" s="171"/>
      <c r="H54" s="171"/>
      <c r="I54" s="171"/>
    </row>
    <row r="55" spans="1:9" x14ac:dyDescent="0.25">
      <c r="A55" s="171"/>
      <c r="B55" s="171"/>
      <c r="C55" s="171"/>
      <c r="D55" s="171"/>
      <c r="E55" s="171"/>
      <c r="F55" s="171"/>
      <c r="G55" s="171"/>
      <c r="H55" s="171"/>
      <c r="I55" s="171"/>
    </row>
    <row r="56" spans="1:9" x14ac:dyDescent="0.25">
      <c r="A56" s="171"/>
      <c r="B56" s="171"/>
      <c r="C56" s="171"/>
      <c r="D56" s="171"/>
      <c r="E56" s="171"/>
      <c r="F56" s="171"/>
      <c r="G56" s="171"/>
      <c r="H56" s="171"/>
      <c r="I56" s="171"/>
    </row>
    <row r="57" spans="1:9" s="171" customFormat="1" x14ac:dyDescent="0.25"/>
    <row r="58" spans="1:9" s="171" customFormat="1" x14ac:dyDescent="0.25"/>
    <row r="59" spans="1:9" s="171" customFormat="1" x14ac:dyDescent="0.25"/>
    <row r="60" spans="1:9" s="171" customFormat="1" x14ac:dyDescent="0.25"/>
    <row r="61" spans="1:9" s="171" customFormat="1" x14ac:dyDescent="0.25"/>
    <row r="62" spans="1:9" s="171" customFormat="1" x14ac:dyDescent="0.25"/>
    <row r="63" spans="1:9" s="171" customFormat="1" ht="21" x14ac:dyDescent="0.35">
      <c r="B63" s="206" t="s">
        <v>375</v>
      </c>
    </row>
    <row r="64" spans="1:9" s="171" customFormat="1" x14ac:dyDescent="0.25"/>
    <row r="65" spans="2:2" s="171" customFormat="1" x14ac:dyDescent="0.25">
      <c r="B65" s="171" t="s">
        <v>376</v>
      </c>
    </row>
    <row r="66" spans="2:2" s="171" customFormat="1" x14ac:dyDescent="0.25"/>
    <row r="67" spans="2:2" s="171" customFormat="1" x14ac:dyDescent="0.25">
      <c r="B67" s="171" t="s">
        <v>377</v>
      </c>
    </row>
    <row r="68" spans="2:2" s="171" customFormat="1" x14ac:dyDescent="0.25">
      <c r="B68" s="171" t="s">
        <v>426</v>
      </c>
    </row>
    <row r="69" spans="2:2" s="171" customFormat="1" ht="45" x14ac:dyDescent="0.25">
      <c r="B69" s="207" t="s">
        <v>427</v>
      </c>
    </row>
    <row r="70" spans="2:2" s="171" customFormat="1" x14ac:dyDescent="0.25">
      <c r="B70" s="171" t="s">
        <v>378</v>
      </c>
    </row>
    <row r="71" spans="2:2" s="171" customFormat="1" ht="30" x14ac:dyDescent="0.25">
      <c r="B71" s="207" t="s">
        <v>428</v>
      </c>
    </row>
    <row r="72" spans="2:2" s="171" customFormat="1" x14ac:dyDescent="0.25"/>
    <row r="73" spans="2:2" s="171" customFormat="1" x14ac:dyDescent="0.25"/>
    <row r="74" spans="2:2" s="171" customFormat="1" x14ac:dyDescent="0.25"/>
    <row r="75" spans="2:2" s="171" customFormat="1" x14ac:dyDescent="0.25"/>
    <row r="76" spans="2:2" s="171" customFormat="1" x14ac:dyDescent="0.25"/>
    <row r="77" spans="2:2" s="171" customFormat="1" x14ac:dyDescent="0.25"/>
    <row r="78" spans="2:2" s="171" customFormat="1" x14ac:dyDescent="0.25"/>
    <row r="79" spans="2:2" s="171" customFormat="1" x14ac:dyDescent="0.25"/>
    <row r="80" spans="2:2" s="171" customFormat="1" x14ac:dyDescent="0.25"/>
    <row r="81" s="171" customFormat="1" x14ac:dyDescent="0.25"/>
    <row r="82" s="171" customFormat="1" x14ac:dyDescent="0.25"/>
    <row r="83" s="171" customFormat="1" x14ac:dyDescent="0.25"/>
    <row r="84" s="171" customFormat="1" x14ac:dyDescent="0.25"/>
    <row r="85" s="171" customFormat="1" x14ac:dyDescent="0.25"/>
    <row r="86" s="171" customFormat="1" x14ac:dyDescent="0.25"/>
    <row r="87" s="171" customFormat="1" x14ac:dyDescent="0.25"/>
    <row r="88" s="171" customFormat="1" x14ac:dyDescent="0.25"/>
    <row r="89" s="171" customFormat="1" x14ac:dyDescent="0.25"/>
  </sheetData>
  <hyperlinks>
    <hyperlink ref="B37" r:id="rId1" xr:uid="{12217A7A-5A44-4AD4-9C90-467A41379891}"/>
    <hyperlink ref="B39" r:id="rId2" xr:uid="{C522951F-B13C-4FA6-8B2B-321B66F006F0}"/>
  </hyperlinks>
  <pageMargins left="0.7" right="0.7" top="0.78740157499999996" bottom="0.78740157499999996"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C0BF1-0DD1-4489-B87E-D4C6B57ED898}">
  <sheetPr>
    <tabColor theme="9" tint="0.79998168889431442"/>
  </sheetPr>
  <dimension ref="A1:F32"/>
  <sheetViews>
    <sheetView workbookViewId="0">
      <selection activeCell="B30" sqref="B30"/>
    </sheetView>
  </sheetViews>
  <sheetFormatPr baseColWidth="10" defaultRowHeight="15" x14ac:dyDescent="0.25"/>
  <cols>
    <col min="1" max="1" width="36.42578125" customWidth="1"/>
    <col min="2" max="2" width="54.28515625" bestFit="1" customWidth="1"/>
    <col min="3" max="3" width="25" bestFit="1" customWidth="1"/>
    <col min="4" max="4" width="15.85546875" customWidth="1"/>
    <col min="5" max="5" width="56.28515625" customWidth="1"/>
  </cols>
  <sheetData>
    <row r="1" spans="2:6" x14ac:dyDescent="0.25">
      <c r="B1" t="s">
        <v>395</v>
      </c>
    </row>
    <row r="2" spans="2:6" x14ac:dyDescent="0.25">
      <c r="B2" s="222" t="s">
        <v>416</v>
      </c>
      <c r="C2" s="222"/>
      <c r="D2" s="222"/>
      <c r="E2" s="222"/>
      <c r="F2" s="222"/>
    </row>
    <row r="3" spans="2:6" x14ac:dyDescent="0.25">
      <c r="B3" s="222" t="s">
        <v>417</v>
      </c>
      <c r="C3" s="222"/>
      <c r="D3" s="222"/>
      <c r="E3" s="222"/>
      <c r="F3" s="222"/>
    </row>
    <row r="4" spans="2:6" x14ac:dyDescent="0.25">
      <c r="B4" s="222" t="s">
        <v>418</v>
      </c>
      <c r="C4" s="222"/>
      <c r="D4" s="222"/>
      <c r="E4" s="222"/>
      <c r="F4" s="222"/>
    </row>
    <row r="6" spans="2:6" x14ac:dyDescent="0.25">
      <c r="B6" s="220" t="s">
        <v>394</v>
      </c>
      <c r="C6" s="215" t="s">
        <v>393</v>
      </c>
    </row>
    <row r="7" spans="2:6" ht="33" x14ac:dyDescent="0.25">
      <c r="B7" s="221"/>
      <c r="C7" s="216" t="s">
        <v>421</v>
      </c>
    </row>
    <row r="8" spans="2:6" x14ac:dyDescent="0.25">
      <c r="B8" s="196" t="s">
        <v>387</v>
      </c>
      <c r="C8" s="212">
        <v>560</v>
      </c>
    </row>
    <row r="9" spans="2:6" x14ac:dyDescent="0.25">
      <c r="B9" s="196" t="s">
        <v>386</v>
      </c>
      <c r="C9" s="212">
        <v>409</v>
      </c>
    </row>
    <row r="10" spans="2:6" x14ac:dyDescent="0.25">
      <c r="B10" s="196" t="s">
        <v>392</v>
      </c>
      <c r="C10" s="212">
        <v>320</v>
      </c>
    </row>
    <row r="11" spans="2:6" x14ac:dyDescent="0.25">
      <c r="B11" s="196" t="s">
        <v>391</v>
      </c>
      <c r="C11" s="212">
        <v>240</v>
      </c>
    </row>
    <row r="12" spans="2:6" x14ac:dyDescent="0.25">
      <c r="B12" s="196" t="s">
        <v>390</v>
      </c>
      <c r="C12" s="212">
        <v>270</v>
      </c>
    </row>
    <row r="13" spans="2:6" x14ac:dyDescent="0.25">
      <c r="B13" s="196" t="s">
        <v>389</v>
      </c>
      <c r="C13" s="212">
        <v>310</v>
      </c>
    </row>
    <row r="14" spans="2:6" x14ac:dyDescent="0.25">
      <c r="B14" s="196" t="s">
        <v>388</v>
      </c>
      <c r="C14" s="212">
        <v>227</v>
      </c>
    </row>
    <row r="15" spans="2:6" x14ac:dyDescent="0.25">
      <c r="B15" s="196" t="s">
        <v>411</v>
      </c>
      <c r="C15" s="212">
        <v>294</v>
      </c>
    </row>
    <row r="16" spans="2:6" x14ac:dyDescent="0.25">
      <c r="B16" s="210" t="s">
        <v>397</v>
      </c>
      <c r="C16" s="212" t="s">
        <v>383</v>
      </c>
    </row>
    <row r="17" spans="1:4" x14ac:dyDescent="0.25">
      <c r="B17" s="196" t="s">
        <v>412</v>
      </c>
      <c r="C17" s="212">
        <v>19</v>
      </c>
    </row>
    <row r="18" spans="1:4" x14ac:dyDescent="0.25">
      <c r="B18" s="210" t="s">
        <v>413</v>
      </c>
      <c r="C18" s="212">
        <v>9</v>
      </c>
    </row>
    <row r="19" spans="1:4" x14ac:dyDescent="0.25">
      <c r="B19" s="196" t="s">
        <v>414</v>
      </c>
      <c r="C19" s="212">
        <v>17</v>
      </c>
    </row>
    <row r="20" spans="1:4" x14ac:dyDescent="0.25">
      <c r="B20" s="196" t="s">
        <v>415</v>
      </c>
      <c r="C20" s="212">
        <v>140</v>
      </c>
    </row>
    <row r="21" spans="1:4" x14ac:dyDescent="0.25">
      <c r="B21" s="196" t="s">
        <v>396</v>
      </c>
      <c r="C21" s="212">
        <v>180</v>
      </c>
    </row>
    <row r="22" spans="1:4" ht="30" x14ac:dyDescent="0.25">
      <c r="B22" s="196" t="s">
        <v>398</v>
      </c>
      <c r="C22" s="212" t="s">
        <v>385</v>
      </c>
    </row>
    <row r="23" spans="1:4" x14ac:dyDescent="0.25">
      <c r="B23" s="196" t="s">
        <v>399</v>
      </c>
      <c r="C23" s="212" t="s">
        <v>382</v>
      </c>
    </row>
    <row r="24" spans="1:4" ht="30" x14ac:dyDescent="0.25">
      <c r="B24" s="196" t="s">
        <v>409</v>
      </c>
      <c r="C24" s="212" t="s">
        <v>384</v>
      </c>
      <c r="D24" s="211" t="s">
        <v>400</v>
      </c>
    </row>
    <row r="25" spans="1:4" ht="30" x14ac:dyDescent="0.25">
      <c r="B25" s="196" t="s">
        <v>410</v>
      </c>
      <c r="C25" s="212" t="s">
        <v>383</v>
      </c>
    </row>
    <row r="26" spans="1:4" x14ac:dyDescent="0.25">
      <c r="A26" s="217" t="s">
        <v>401</v>
      </c>
      <c r="B26" s="196" t="s">
        <v>403</v>
      </c>
      <c r="C26" s="212">
        <v>300</v>
      </c>
    </row>
    <row r="27" spans="1:4" ht="30" x14ac:dyDescent="0.25">
      <c r="A27" s="218"/>
      <c r="B27" s="196" t="s">
        <v>405</v>
      </c>
      <c r="C27" s="212">
        <v>180</v>
      </c>
    </row>
    <row r="28" spans="1:4" ht="30.6" customHeight="1" x14ac:dyDescent="0.25">
      <c r="A28" s="219"/>
      <c r="B28" s="196" t="s">
        <v>404</v>
      </c>
      <c r="C28" s="212">
        <v>40</v>
      </c>
    </row>
    <row r="29" spans="1:4" x14ac:dyDescent="0.25">
      <c r="A29" s="217" t="s">
        <v>402</v>
      </c>
      <c r="B29" s="196" t="s">
        <v>406</v>
      </c>
      <c r="C29" s="212">
        <v>400</v>
      </c>
    </row>
    <row r="30" spans="1:4" ht="30" x14ac:dyDescent="0.25">
      <c r="A30" s="218"/>
      <c r="B30" s="196" t="s">
        <v>407</v>
      </c>
      <c r="C30" s="212">
        <v>300</v>
      </c>
    </row>
    <row r="31" spans="1:4" x14ac:dyDescent="0.25">
      <c r="A31" s="219"/>
      <c r="B31" s="210" t="s">
        <v>408</v>
      </c>
      <c r="C31" s="212">
        <v>60</v>
      </c>
    </row>
    <row r="32" spans="1:4" x14ac:dyDescent="0.25">
      <c r="B32" s="210"/>
      <c r="C32" s="212"/>
    </row>
  </sheetData>
  <mergeCells count="6">
    <mergeCell ref="A29:A31"/>
    <mergeCell ref="B6:B7"/>
    <mergeCell ref="B2:F2"/>
    <mergeCell ref="B3:F3"/>
    <mergeCell ref="B4:F4"/>
    <mergeCell ref="A26:A28"/>
  </mergeCells>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776E5-27D9-4196-BD06-F8370DD92D32}">
  <dimension ref="B1:R59"/>
  <sheetViews>
    <sheetView workbookViewId="0">
      <selection activeCell="F55" sqref="F55"/>
    </sheetView>
  </sheetViews>
  <sheetFormatPr baseColWidth="10" defaultColWidth="11.42578125" defaultRowHeight="15" x14ac:dyDescent="0.25"/>
  <cols>
    <col min="2" max="2" width="71.7109375" customWidth="1"/>
    <col min="8" max="8" width="15.140625" customWidth="1"/>
    <col min="9" max="9" width="14.7109375" customWidth="1"/>
    <col min="10" max="10" width="8.42578125" customWidth="1"/>
    <col min="11" max="11" width="12.140625" customWidth="1"/>
    <col min="12" max="12" width="5.5703125" bestFit="1" customWidth="1"/>
    <col min="13" max="13" width="5" bestFit="1" customWidth="1"/>
  </cols>
  <sheetData>
    <row r="1" spans="2:18" ht="21" x14ac:dyDescent="0.35">
      <c r="B1" s="169" t="s">
        <v>356</v>
      </c>
    </row>
    <row r="2" spans="2:18" ht="15.75" thickBot="1" x14ac:dyDescent="0.3"/>
    <row r="3" spans="2:18" ht="18.75" x14ac:dyDescent="0.3">
      <c r="B3" s="208" t="s">
        <v>0</v>
      </c>
    </row>
    <row r="4" spans="2:18" ht="30.75" thickBot="1" x14ac:dyDescent="0.3">
      <c r="B4" s="136" t="s">
        <v>354</v>
      </c>
    </row>
    <row r="5" spans="2:18" x14ac:dyDescent="0.25">
      <c r="B5" s="137" t="s">
        <v>353</v>
      </c>
      <c r="H5" s="143" t="s">
        <v>1</v>
      </c>
      <c r="I5" s="144"/>
      <c r="J5" s="144"/>
      <c r="K5" s="144"/>
      <c r="L5" s="144"/>
      <c r="M5" s="144"/>
      <c r="N5" s="144"/>
      <c r="O5" s="145"/>
    </row>
    <row r="6" spans="2:18" x14ac:dyDescent="0.25">
      <c r="B6" s="138" t="s">
        <v>2</v>
      </c>
      <c r="H6" s="146"/>
      <c r="I6" s="13"/>
      <c r="J6" s="13"/>
      <c r="K6" s="13"/>
      <c r="L6" s="13"/>
      <c r="M6" s="13"/>
      <c r="N6" s="13"/>
      <c r="O6" s="147"/>
    </row>
    <row r="7" spans="2:18" x14ac:dyDescent="0.25">
      <c r="B7" s="137" t="s">
        <v>3</v>
      </c>
      <c r="H7" s="146" t="s">
        <v>4</v>
      </c>
      <c r="I7" s="13" t="s">
        <v>5</v>
      </c>
      <c r="J7" s="13">
        <v>10</v>
      </c>
      <c r="K7" s="13" t="s">
        <v>6</v>
      </c>
      <c r="L7" s="13"/>
      <c r="M7" s="13"/>
      <c r="N7" s="13"/>
      <c r="O7" s="147"/>
    </row>
    <row r="8" spans="2:18" ht="15.75" thickBot="1" x14ac:dyDescent="0.3">
      <c r="B8" s="139" t="s">
        <v>7</v>
      </c>
      <c r="H8" s="146" t="s">
        <v>8</v>
      </c>
      <c r="I8" s="13" t="s">
        <v>9</v>
      </c>
      <c r="J8" s="13">
        <v>10</v>
      </c>
      <c r="K8" s="13" t="s">
        <v>6</v>
      </c>
      <c r="L8" s="133"/>
      <c r="M8" s="133"/>
      <c r="N8" s="133"/>
      <c r="O8" s="148"/>
      <c r="P8" s="113"/>
      <c r="Q8" s="113"/>
      <c r="R8" s="113"/>
    </row>
    <row r="9" spans="2:18" x14ac:dyDescent="0.25">
      <c r="H9" s="149" t="s">
        <v>10</v>
      </c>
      <c r="I9" s="13"/>
      <c r="J9" s="13"/>
      <c r="K9" s="134"/>
      <c r="L9" s="13"/>
      <c r="M9" s="13"/>
      <c r="N9" s="13"/>
      <c r="O9" s="147"/>
    </row>
    <row r="10" spans="2:18" ht="15.75" thickBot="1" x14ac:dyDescent="0.3">
      <c r="H10" s="146" t="s">
        <v>11</v>
      </c>
      <c r="I10" s="13" t="s">
        <v>5</v>
      </c>
      <c r="J10" s="13">
        <v>7</v>
      </c>
      <c r="K10" s="13" t="s">
        <v>6</v>
      </c>
      <c r="L10" s="13"/>
      <c r="M10" s="13"/>
      <c r="N10" s="13"/>
      <c r="O10" s="147"/>
    </row>
    <row r="11" spans="2:18" x14ac:dyDescent="0.25">
      <c r="B11" s="135" t="s">
        <v>351</v>
      </c>
      <c r="H11" s="146" t="s">
        <v>11</v>
      </c>
      <c r="I11" s="13" t="s">
        <v>12</v>
      </c>
      <c r="J11" s="13">
        <v>13</v>
      </c>
      <c r="K11" s="13" t="s">
        <v>6</v>
      </c>
      <c r="L11" s="13"/>
      <c r="M11" s="13"/>
      <c r="N11" s="13"/>
      <c r="O11" s="147"/>
    </row>
    <row r="12" spans="2:18" x14ac:dyDescent="0.25">
      <c r="B12" s="138" t="s">
        <v>13</v>
      </c>
      <c r="H12" s="146" t="s">
        <v>14</v>
      </c>
      <c r="I12" s="13" t="s">
        <v>12</v>
      </c>
      <c r="J12" s="13">
        <v>5</v>
      </c>
      <c r="K12" s="13" t="s">
        <v>6</v>
      </c>
      <c r="L12" s="13"/>
      <c r="M12" s="13"/>
      <c r="N12" s="13"/>
      <c r="O12" s="147"/>
    </row>
    <row r="13" spans="2:18" x14ac:dyDescent="0.25">
      <c r="B13" s="137"/>
      <c r="H13" s="146" t="s">
        <v>14</v>
      </c>
      <c r="I13" s="13" t="s">
        <v>15</v>
      </c>
      <c r="J13" s="13">
        <v>3250</v>
      </c>
      <c r="K13" s="13" t="s">
        <v>6</v>
      </c>
      <c r="L13" s="13" t="s">
        <v>16</v>
      </c>
      <c r="M13" s="13"/>
      <c r="N13" s="13"/>
      <c r="O13" s="147"/>
    </row>
    <row r="14" spans="2:18" x14ac:dyDescent="0.25">
      <c r="B14" s="140" t="s">
        <v>17</v>
      </c>
      <c r="H14" s="156" t="s">
        <v>18</v>
      </c>
      <c r="I14" s="13" t="s">
        <v>12</v>
      </c>
      <c r="J14" s="154" t="s">
        <v>19</v>
      </c>
      <c r="K14" s="13" t="s">
        <v>6</v>
      </c>
      <c r="L14" s="155" t="s">
        <v>20</v>
      </c>
      <c r="M14" s="13"/>
      <c r="N14" s="13"/>
      <c r="O14" s="147"/>
    </row>
    <row r="15" spans="2:18" x14ac:dyDescent="0.25">
      <c r="B15" s="138" t="s">
        <v>21</v>
      </c>
      <c r="H15" s="146" t="s">
        <v>22</v>
      </c>
      <c r="I15" s="13"/>
      <c r="J15" s="13"/>
      <c r="K15" s="13"/>
      <c r="L15" s="13"/>
      <c r="M15" s="13"/>
      <c r="N15" s="13"/>
      <c r="O15" s="147"/>
    </row>
    <row r="16" spans="2:18" ht="30" x14ac:dyDescent="0.25">
      <c r="B16" s="136" t="s">
        <v>352</v>
      </c>
      <c r="H16" s="146" t="s">
        <v>23</v>
      </c>
      <c r="I16" s="13" t="s">
        <v>24</v>
      </c>
      <c r="J16" s="13">
        <v>2100</v>
      </c>
      <c r="K16" s="13" t="s">
        <v>6</v>
      </c>
      <c r="L16" s="13" t="s">
        <v>25</v>
      </c>
      <c r="M16" s="13">
        <f>J16*0.7</f>
        <v>1470</v>
      </c>
      <c r="N16" s="13" t="s">
        <v>6</v>
      </c>
      <c r="O16" s="147"/>
    </row>
    <row r="17" spans="2:15" ht="30" x14ac:dyDescent="0.25">
      <c r="B17" s="137"/>
      <c r="H17" s="150" t="s">
        <v>26</v>
      </c>
      <c r="I17" s="13" t="s">
        <v>24</v>
      </c>
      <c r="J17" s="13">
        <v>1800</v>
      </c>
      <c r="K17" s="13" t="s">
        <v>6</v>
      </c>
      <c r="L17" s="13" t="s">
        <v>25</v>
      </c>
      <c r="M17" s="13">
        <f t="shared" ref="M17:M18" si="0">J17*0.7</f>
        <v>1260</v>
      </c>
      <c r="N17" s="13" t="s">
        <v>6</v>
      </c>
      <c r="O17" s="147"/>
    </row>
    <row r="18" spans="2:15" ht="30.75" thickBot="1" x14ac:dyDescent="0.3">
      <c r="B18" s="140" t="s">
        <v>27</v>
      </c>
      <c r="H18" s="151" t="s">
        <v>28</v>
      </c>
      <c r="I18" s="152" t="s">
        <v>24</v>
      </c>
      <c r="J18" s="152">
        <v>1500</v>
      </c>
      <c r="K18" s="152" t="s">
        <v>6</v>
      </c>
      <c r="L18" s="152" t="s">
        <v>25</v>
      </c>
      <c r="M18" s="152">
        <f t="shared" si="0"/>
        <v>1050</v>
      </c>
      <c r="N18" s="152" t="s">
        <v>6</v>
      </c>
      <c r="O18" s="153"/>
    </row>
    <row r="19" spans="2:15" x14ac:dyDescent="0.25">
      <c r="B19" s="138" t="s">
        <v>29</v>
      </c>
    </row>
    <row r="20" spans="2:15" ht="33.75" thickBot="1" x14ac:dyDescent="0.3">
      <c r="B20" s="141" t="s">
        <v>355</v>
      </c>
      <c r="H20" s="114" t="s">
        <v>30</v>
      </c>
      <c r="I20" s="115" t="s">
        <v>31</v>
      </c>
      <c r="J20" s="223" t="s">
        <v>32</v>
      </c>
      <c r="K20" s="224"/>
    </row>
    <row r="21" spans="2:15" ht="57" x14ac:dyDescent="0.25">
      <c r="H21" s="116" t="s">
        <v>33</v>
      </c>
      <c r="I21" s="117" t="s">
        <v>34</v>
      </c>
      <c r="J21" s="117" t="s">
        <v>35</v>
      </c>
      <c r="K21" s="118" t="s">
        <v>36</v>
      </c>
    </row>
    <row r="22" spans="2:15" x14ac:dyDescent="0.25">
      <c r="B22" s="11" t="s">
        <v>357</v>
      </c>
      <c r="H22" s="119" t="s">
        <v>37</v>
      </c>
      <c r="I22" s="120">
        <v>100</v>
      </c>
      <c r="J22" s="121">
        <v>70</v>
      </c>
      <c r="K22" s="122">
        <v>50</v>
      </c>
    </row>
    <row r="23" spans="2:15" ht="14.45" customHeight="1" x14ac:dyDescent="0.25">
      <c r="H23" s="123" t="s">
        <v>38</v>
      </c>
      <c r="I23" s="124">
        <v>0</v>
      </c>
      <c r="J23" s="125">
        <v>30</v>
      </c>
      <c r="K23" s="126">
        <v>50</v>
      </c>
    </row>
    <row r="24" spans="2:15" x14ac:dyDescent="0.25">
      <c r="H24" s="119" t="s">
        <v>39</v>
      </c>
      <c r="I24" s="127">
        <v>1</v>
      </c>
      <c r="J24" s="128">
        <v>1.4</v>
      </c>
      <c r="K24" s="129">
        <v>2</v>
      </c>
    </row>
    <row r="25" spans="2:15" x14ac:dyDescent="0.25">
      <c r="H25" s="123" t="s">
        <v>40</v>
      </c>
      <c r="I25" s="130">
        <v>0.7</v>
      </c>
      <c r="J25" s="131">
        <v>1</v>
      </c>
      <c r="K25" s="132">
        <v>1.4</v>
      </c>
    </row>
    <row r="26" spans="2:15" x14ac:dyDescent="0.25">
      <c r="H26" s="119" t="s">
        <v>41</v>
      </c>
      <c r="I26" s="127">
        <v>0.5</v>
      </c>
      <c r="J26" s="128">
        <v>0.7</v>
      </c>
      <c r="K26" s="129">
        <v>1</v>
      </c>
    </row>
    <row r="27" spans="2:15" x14ac:dyDescent="0.25">
      <c r="H27" s="142" t="s">
        <v>42</v>
      </c>
    </row>
    <row r="28" spans="2:15" x14ac:dyDescent="0.25">
      <c r="H28" s="113" t="s">
        <v>43</v>
      </c>
      <c r="I28" s="113"/>
    </row>
    <row r="29" spans="2:15" x14ac:dyDescent="0.25">
      <c r="H29" s="113" t="s">
        <v>44</v>
      </c>
      <c r="I29" s="113"/>
    </row>
    <row r="30" spans="2:15" x14ac:dyDescent="0.25">
      <c r="H30" s="113" t="s">
        <v>45</v>
      </c>
      <c r="I30" s="113"/>
    </row>
    <row r="31" spans="2:15" x14ac:dyDescent="0.25">
      <c r="H31" s="113" t="s">
        <v>46</v>
      </c>
      <c r="I31" s="113"/>
    </row>
    <row r="32" spans="2:15" x14ac:dyDescent="0.25">
      <c r="H32" s="113" t="s">
        <v>47</v>
      </c>
      <c r="I32" s="113"/>
    </row>
    <row r="33" spans="8:9" x14ac:dyDescent="0.25">
      <c r="H33" s="113" t="s">
        <v>48</v>
      </c>
      <c r="I33" s="113"/>
    </row>
    <row r="58" spans="2:7" x14ac:dyDescent="0.25">
      <c r="B58" s="11" t="s">
        <v>49</v>
      </c>
      <c r="G58" s="11" t="s">
        <v>50</v>
      </c>
    </row>
    <row r="59" spans="2:7" x14ac:dyDescent="0.25">
      <c r="B59" s="170" t="s">
        <v>324</v>
      </c>
      <c r="G59" s="170" t="s">
        <v>324</v>
      </c>
    </row>
  </sheetData>
  <mergeCells count="1">
    <mergeCell ref="J20:K20"/>
  </mergeCells>
  <hyperlinks>
    <hyperlink ref="B6" r:id="rId1" xr:uid="{487BF2D1-CE26-49A9-87AD-3659D6A374F6}"/>
    <hyperlink ref="B8" r:id="rId2" xr:uid="{D913A4E8-6BE0-4ED7-A678-8A86F7A2EA27}"/>
    <hyperlink ref="B15" r:id="rId3" xr:uid="{6409590C-1D55-4275-8335-987EC63143A7}"/>
    <hyperlink ref="B19" r:id="rId4" xr:uid="{C3F7F1E3-9EE5-41EF-8CA7-56E5B2CFB345}"/>
    <hyperlink ref="B12" r:id="rId5" xr:uid="{D2E79639-B3A2-4113-A806-50C8A1F98123}"/>
    <hyperlink ref="B59" r:id="rId6" xr:uid="{AC5D802D-7B07-4553-89C6-9120AEE02F36}"/>
    <hyperlink ref="G59" r:id="rId7" xr:uid="{2DD98AD8-E752-4313-B03B-92BF81E4A48E}"/>
  </hyperlinks>
  <pageMargins left="0.7" right="0.7" top="0.78740157499999996" bottom="0.78740157499999996" header="0.3" footer="0.3"/>
  <pageSetup paperSize="9" orientation="portrait" horizontalDpi="0" verticalDpi="0" r:id="rId8"/>
  <drawing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3147F-AE5D-40A0-B7BE-DAFB6582C42F}">
  <sheetPr>
    <tabColor theme="7"/>
  </sheetPr>
  <dimension ref="A1:AS14"/>
  <sheetViews>
    <sheetView workbookViewId="0">
      <selection activeCell="K17" sqref="K17"/>
    </sheetView>
  </sheetViews>
  <sheetFormatPr baseColWidth="10" defaultColWidth="11.42578125" defaultRowHeight="15" x14ac:dyDescent="0.25"/>
  <cols>
    <col min="2" max="2" width="13.7109375" customWidth="1"/>
    <col min="3" max="3" width="33.85546875" customWidth="1"/>
    <col min="4" max="4" width="13.28515625" bestFit="1" customWidth="1"/>
    <col min="5" max="5" width="4.85546875" bestFit="1" customWidth="1"/>
    <col min="6" max="6" width="16.28515625" customWidth="1"/>
    <col min="7" max="7" width="6" bestFit="1" customWidth="1"/>
    <col min="8" max="8" width="16.42578125" customWidth="1"/>
    <col min="9" max="9" width="16" bestFit="1" customWidth="1"/>
    <col min="10" max="10" width="17" customWidth="1"/>
    <col min="11" max="11" width="17.28515625" bestFit="1" customWidth="1"/>
    <col min="15" max="15" width="14.5703125" bestFit="1" customWidth="1"/>
    <col min="17" max="19" width="11.7109375" bestFit="1" customWidth="1"/>
    <col min="20" max="20" width="14.7109375" bestFit="1" customWidth="1"/>
    <col min="21" max="21" width="11.7109375" bestFit="1" customWidth="1"/>
    <col min="23" max="23" width="14.5703125" bestFit="1" customWidth="1"/>
    <col min="30" max="30" width="14" customWidth="1"/>
    <col min="31" max="31" width="17.85546875" customWidth="1"/>
    <col min="32" max="32" width="12.7109375" customWidth="1"/>
    <col min="33" max="33" width="13.28515625" customWidth="1"/>
    <col min="34" max="34" width="14.140625" customWidth="1"/>
    <col min="38" max="38" width="15.7109375" bestFit="1" customWidth="1"/>
    <col min="40" max="40" width="16.7109375" bestFit="1" customWidth="1"/>
    <col min="45" max="45" width="19.85546875" bestFit="1" customWidth="1"/>
  </cols>
  <sheetData>
    <row r="1" spans="1:45" x14ac:dyDescent="0.25">
      <c r="AM1" s="93"/>
      <c r="AN1" s="92"/>
      <c r="AO1" s="92" t="s">
        <v>313</v>
      </c>
      <c r="AP1" s="92"/>
      <c r="AQ1" s="92"/>
      <c r="AR1" s="92"/>
      <c r="AS1" s="94"/>
    </row>
    <row r="2" spans="1:45" x14ac:dyDescent="0.25">
      <c r="B2" s="16" t="s">
        <v>51</v>
      </c>
      <c r="C2" s="16"/>
      <c r="D2" s="16"/>
      <c r="E2" s="16"/>
      <c r="F2" s="16"/>
      <c r="G2" s="16"/>
      <c r="H2" s="16"/>
      <c r="I2" s="16"/>
      <c r="J2" s="16"/>
      <c r="K2" s="16"/>
      <c r="L2" s="16"/>
      <c r="M2" s="16"/>
      <c r="N2" s="16"/>
      <c r="O2" s="16"/>
      <c r="P2" s="16"/>
      <c r="Q2" s="16"/>
      <c r="Y2" s="93" t="s">
        <v>311</v>
      </c>
      <c r="Z2" s="92"/>
      <c r="AA2" s="94"/>
      <c r="AM2" s="158" t="s">
        <v>89</v>
      </c>
      <c r="AN2" s="158" t="s">
        <v>90</v>
      </c>
      <c r="AO2" s="158" t="s">
        <v>91</v>
      </c>
      <c r="AP2" s="158" t="s">
        <v>92</v>
      </c>
      <c r="AQ2" s="158" t="s">
        <v>93</v>
      </c>
      <c r="AR2" s="158" t="s">
        <v>94</v>
      </c>
      <c r="AS2" s="158" t="s">
        <v>95</v>
      </c>
    </row>
    <row r="3" spans="1:45" x14ac:dyDescent="0.25">
      <c r="L3" s="97"/>
      <c r="M3" s="83" t="s">
        <v>308</v>
      </c>
      <c r="N3" s="98"/>
      <c r="O3" s="98"/>
      <c r="P3" s="98"/>
      <c r="Q3" s="101"/>
      <c r="R3" s="85" t="s">
        <v>309</v>
      </c>
      <c r="S3" s="102"/>
      <c r="T3" s="102"/>
      <c r="U3" s="103"/>
      <c r="Y3" s="158" t="s">
        <v>83</v>
      </c>
      <c r="Z3" s="158" t="s">
        <v>55</v>
      </c>
      <c r="AA3" s="158" t="s">
        <v>58</v>
      </c>
      <c r="AI3" s="88" t="s">
        <v>52</v>
      </c>
      <c r="AJ3" s="88"/>
      <c r="AK3" s="6"/>
      <c r="AM3" s="106" t="s">
        <v>53</v>
      </c>
      <c r="AN3" s="106" t="s">
        <v>53</v>
      </c>
      <c r="AO3" s="106" t="s">
        <v>53</v>
      </c>
      <c r="AP3" s="106" t="s">
        <v>53</v>
      </c>
      <c r="AQ3" s="106" t="s">
        <v>53</v>
      </c>
      <c r="AR3" s="106" t="s">
        <v>53</v>
      </c>
      <c r="AS3" s="106" t="s">
        <v>53</v>
      </c>
    </row>
    <row r="4" spans="1:45" x14ac:dyDescent="0.25">
      <c r="B4" s="164" t="s">
        <v>317</v>
      </c>
      <c r="C4" s="164"/>
      <c r="D4" s="164"/>
      <c r="E4" s="164"/>
      <c r="F4" s="164"/>
      <c r="L4" s="3" t="s">
        <v>54</v>
      </c>
      <c r="M4" s="11"/>
      <c r="N4" s="11"/>
      <c r="O4" s="3" t="s">
        <v>55</v>
      </c>
      <c r="P4" s="3" t="s">
        <v>56</v>
      </c>
      <c r="Q4" s="99" t="s">
        <v>54</v>
      </c>
      <c r="T4" s="99" t="s">
        <v>57</v>
      </c>
      <c r="U4" s="99" t="s">
        <v>58</v>
      </c>
      <c r="Y4" s="163" t="s">
        <v>60</v>
      </c>
      <c r="Z4" s="163" t="s">
        <v>60</v>
      </c>
      <c r="AA4" s="163" t="s">
        <v>306</v>
      </c>
      <c r="AI4" s="88" t="s">
        <v>54</v>
      </c>
      <c r="AJ4" s="88" t="s">
        <v>55</v>
      </c>
      <c r="AK4" s="6" t="s">
        <v>59</v>
      </c>
      <c r="AM4" s="105">
        <f t="shared" ref="AM4:AS4" ca="1" si="0">AVERAGE(AM12:AM95)</f>
        <v>1970</v>
      </c>
      <c r="AN4" s="105">
        <f t="shared" ca="1" si="0"/>
        <v>1982</v>
      </c>
      <c r="AO4" s="105">
        <f t="shared" ca="1" si="0"/>
        <v>1970</v>
      </c>
      <c r="AP4" s="105">
        <f t="shared" ca="1" si="0"/>
        <v>1970</v>
      </c>
      <c r="AQ4" s="105">
        <f t="shared" ca="1" si="0"/>
        <v>1989.3333333333333</v>
      </c>
      <c r="AR4" s="105">
        <f t="shared" ca="1" si="0"/>
        <v>1989.3333333333333</v>
      </c>
      <c r="AS4" s="105">
        <f t="shared" ca="1" si="0"/>
        <v>1998</v>
      </c>
    </row>
    <row r="5" spans="1:45" x14ac:dyDescent="0.25">
      <c r="L5" s="4" t="s">
        <v>300</v>
      </c>
      <c r="O5" s="4" t="s">
        <v>300</v>
      </c>
      <c r="P5" s="4" t="s">
        <v>61</v>
      </c>
      <c r="Q5" s="100" t="s">
        <v>62</v>
      </c>
      <c r="T5" s="100" t="s">
        <v>62</v>
      </c>
      <c r="U5" s="100" t="s">
        <v>62</v>
      </c>
      <c r="X5" s="158" t="s">
        <v>303</v>
      </c>
      <c r="Y5" s="159">
        <f ca="1">AVERAGE(Y12:Y94)</f>
        <v>76.23179936693451</v>
      </c>
      <c r="Z5" s="159">
        <f ca="1">AVERAGE(Z12:Z94)</f>
        <v>216.21516110705306</v>
      </c>
      <c r="AA5" s="159">
        <f ca="1">AVERAGE(AA12:AA94)</f>
        <v>89.846603360116873</v>
      </c>
      <c r="AI5" s="88" t="s">
        <v>63</v>
      </c>
      <c r="AJ5" s="88" t="s">
        <v>63</v>
      </c>
      <c r="AK5" s="6" t="s">
        <v>63</v>
      </c>
      <c r="AM5" s="7" t="s">
        <v>64</v>
      </c>
      <c r="AN5" s="7" t="s">
        <v>64</v>
      </c>
      <c r="AO5" s="7" t="s">
        <v>64</v>
      </c>
      <c r="AP5" s="7" t="s">
        <v>64</v>
      </c>
      <c r="AQ5" s="7" t="s">
        <v>64</v>
      </c>
      <c r="AR5" s="7" t="s">
        <v>64</v>
      </c>
      <c r="AS5" s="7" t="s">
        <v>64</v>
      </c>
    </row>
    <row r="6" spans="1:45" x14ac:dyDescent="0.25">
      <c r="L6" s="109">
        <f ca="1">SUM(L12:L94)</f>
        <v>313084</v>
      </c>
      <c r="O6" s="109">
        <f ca="1">SUM(O12:O94)</f>
        <v>887995.66666666698</v>
      </c>
      <c r="P6" s="109">
        <f ca="1">SUM(P12:P94)</f>
        <v>369</v>
      </c>
      <c r="Q6" s="112">
        <f ca="1">SUM(Q12:Q94)</f>
        <v>18000</v>
      </c>
      <c r="T6" s="112">
        <f ca="1">SUM(T12:T94)</f>
        <v>43102</v>
      </c>
      <c r="U6" s="112">
        <f ca="1">SUM(U12:U94)</f>
        <v>378</v>
      </c>
      <c r="X6" s="162" t="s">
        <v>304</v>
      </c>
      <c r="Y6" s="160">
        <f ca="1">MIN(Y12:Y94)</f>
        <v>0</v>
      </c>
      <c r="Z6" s="160">
        <f ca="1">MIN(Z12:Z94)</f>
        <v>21.913805697589481</v>
      </c>
      <c r="AA6" s="160">
        <f ca="1">MIN(AA12:AA94)</f>
        <v>89.846603360116873</v>
      </c>
      <c r="AI6" s="104">
        <f ca="1">SUM(AI12:AI94)/1000</f>
        <v>127.2088</v>
      </c>
      <c r="AJ6" s="104">
        <f ca="1">SUM(AJ12:AJ94)/1000</f>
        <v>215.63391666666675</v>
      </c>
      <c r="AK6" s="104">
        <f ca="1">SUM(AK12:AK94)/1000</f>
        <v>342.84271666666672</v>
      </c>
      <c r="AM6" s="14">
        <f t="shared" ref="AM6:AS6" ca="1" si="1">MAX(AM12:AM95)</f>
        <v>1970</v>
      </c>
      <c r="AN6" s="14">
        <f t="shared" ca="1" si="1"/>
        <v>1988</v>
      </c>
      <c r="AO6" s="14">
        <f t="shared" ca="1" si="1"/>
        <v>1970</v>
      </c>
      <c r="AP6" s="14">
        <f t="shared" ca="1" si="1"/>
        <v>1970</v>
      </c>
      <c r="AQ6" s="14">
        <f t="shared" ca="1" si="1"/>
        <v>1999</v>
      </c>
      <c r="AR6" s="14">
        <f t="shared" ca="1" si="1"/>
        <v>1999</v>
      </c>
      <c r="AS6" s="14">
        <f t="shared" ca="1" si="1"/>
        <v>1998</v>
      </c>
    </row>
    <row r="7" spans="1:45" x14ac:dyDescent="0.25">
      <c r="X7" s="162" t="s">
        <v>305</v>
      </c>
      <c r="Y7" s="161">
        <f ca="1">MAX(Y12:Y94)</f>
        <v>219.67786705624545</v>
      </c>
      <c r="Z7" s="161">
        <f ca="1">MAX(Z12:Z94)</f>
        <v>367.41831020209423</v>
      </c>
      <c r="AA7" s="161">
        <f ca="1">MAX(AA12:AA94)</f>
        <v>89.846603360116873</v>
      </c>
      <c r="AM7" s="7" t="s">
        <v>65</v>
      </c>
      <c r="AN7" s="7" t="s">
        <v>65</v>
      </c>
      <c r="AO7" s="7" t="s">
        <v>65</v>
      </c>
      <c r="AP7" s="7" t="s">
        <v>65</v>
      </c>
      <c r="AQ7" s="7" t="s">
        <v>65</v>
      </c>
      <c r="AR7" s="7" t="s">
        <v>65</v>
      </c>
      <c r="AS7" s="7" t="s">
        <v>65</v>
      </c>
    </row>
    <row r="8" spans="1:45" x14ac:dyDescent="0.25">
      <c r="AM8" s="14">
        <f t="shared" ref="AM8:AS8" ca="1" si="2">MIN(AM12:AM95)</f>
        <v>1970</v>
      </c>
      <c r="AN8" s="14">
        <f t="shared" ca="1" si="2"/>
        <v>1970</v>
      </c>
      <c r="AO8" s="14">
        <f t="shared" ca="1" si="2"/>
        <v>1970</v>
      </c>
      <c r="AP8" s="14">
        <f t="shared" ca="1" si="2"/>
        <v>1970</v>
      </c>
      <c r="AQ8" s="14">
        <f t="shared" ca="1" si="2"/>
        <v>1970</v>
      </c>
      <c r="AR8" s="14">
        <f t="shared" ca="1" si="2"/>
        <v>1970</v>
      </c>
      <c r="AS8" s="14">
        <f t="shared" ca="1" si="2"/>
        <v>1998</v>
      </c>
    </row>
    <row r="9" spans="1:45" x14ac:dyDescent="0.25">
      <c r="A9" s="13"/>
      <c r="B9" s="14"/>
      <c r="C9" s="14"/>
      <c r="D9" s="14"/>
      <c r="E9" s="14"/>
      <c r="F9" s="14"/>
      <c r="G9" s="14"/>
      <c r="H9" s="14"/>
      <c r="I9" s="14"/>
      <c r="J9" s="14"/>
      <c r="K9" s="80"/>
      <c r="L9" s="82" t="s">
        <v>301</v>
      </c>
      <c r="M9" s="83"/>
      <c r="N9" s="83"/>
      <c r="O9" s="83"/>
      <c r="P9" s="83"/>
      <c r="Q9" s="84" t="s">
        <v>66</v>
      </c>
      <c r="R9" s="85"/>
      <c r="S9" s="85"/>
      <c r="T9" s="85"/>
      <c r="U9" s="85"/>
      <c r="V9" s="86" t="s">
        <v>302</v>
      </c>
      <c r="W9" s="87"/>
      <c r="X9" s="87"/>
      <c r="Y9" s="93" t="s">
        <v>310</v>
      </c>
      <c r="Z9" s="92"/>
      <c r="AA9" s="94"/>
      <c r="AB9" s="88" t="s">
        <v>67</v>
      </c>
      <c r="AC9" s="89"/>
      <c r="AD9" s="88" t="s">
        <v>68</v>
      </c>
      <c r="AE9" s="89"/>
      <c r="AF9" s="90" t="s">
        <v>69</v>
      </c>
      <c r="AG9" s="91"/>
      <c r="AH9" s="91"/>
      <c r="AI9" s="88" t="s">
        <v>314</v>
      </c>
      <c r="AJ9" s="89"/>
      <c r="AK9" s="95"/>
      <c r="AL9" s="92" t="s">
        <v>70</v>
      </c>
      <c r="AM9" s="93" t="s">
        <v>312</v>
      </c>
      <c r="AN9" s="92"/>
      <c r="AO9" s="92"/>
      <c r="AP9" s="92"/>
      <c r="AQ9" s="92"/>
      <c r="AR9" s="92"/>
      <c r="AS9" s="94"/>
    </row>
    <row r="10" spans="1:45" x14ac:dyDescent="0.25">
      <c r="A10" s="14" t="s">
        <v>72</v>
      </c>
      <c r="B10" s="18" t="s">
        <v>73</v>
      </c>
      <c r="C10" s="18" t="s">
        <v>74</v>
      </c>
      <c r="D10" s="18" t="s">
        <v>75</v>
      </c>
      <c r="E10" s="18" t="s">
        <v>76</v>
      </c>
      <c r="F10" s="18" t="s">
        <v>77</v>
      </c>
      <c r="G10" s="18" t="s">
        <v>78</v>
      </c>
      <c r="H10" s="18" t="s">
        <v>79</v>
      </c>
      <c r="I10" s="18" t="s">
        <v>80</v>
      </c>
      <c r="J10" s="18" t="s">
        <v>81</v>
      </c>
      <c r="K10" s="18" t="s">
        <v>82</v>
      </c>
      <c r="L10" s="81" t="s">
        <v>83</v>
      </c>
      <c r="M10" s="81" t="s">
        <v>84</v>
      </c>
      <c r="N10" s="81" t="s">
        <v>85</v>
      </c>
      <c r="O10" s="81" t="s">
        <v>57</v>
      </c>
      <c r="P10" s="81" t="s">
        <v>56</v>
      </c>
      <c r="Q10" s="81" t="s">
        <v>54</v>
      </c>
      <c r="R10" s="81" t="s">
        <v>84</v>
      </c>
      <c r="S10" s="81" t="s">
        <v>85</v>
      </c>
      <c r="T10" s="81" t="s">
        <v>57</v>
      </c>
      <c r="U10" s="81" t="s">
        <v>58</v>
      </c>
      <c r="V10" s="81" t="s">
        <v>54</v>
      </c>
      <c r="W10" s="81" t="s">
        <v>57</v>
      </c>
      <c r="X10" s="81" t="s">
        <v>58</v>
      </c>
      <c r="Y10" s="81" t="s">
        <v>54</v>
      </c>
      <c r="Z10" s="81" t="s">
        <v>55</v>
      </c>
      <c r="AA10" s="81" t="s">
        <v>58</v>
      </c>
      <c r="AB10" s="81" t="s">
        <v>54</v>
      </c>
      <c r="AC10" s="81" t="s">
        <v>55</v>
      </c>
      <c r="AD10" s="81" t="s">
        <v>54</v>
      </c>
      <c r="AE10" s="81" t="s">
        <v>55</v>
      </c>
      <c r="AF10" s="81" t="s">
        <v>54</v>
      </c>
      <c r="AG10" s="81" t="s">
        <v>86</v>
      </c>
      <c r="AH10" s="81" t="s">
        <v>87</v>
      </c>
      <c r="AI10" s="81" t="s">
        <v>54</v>
      </c>
      <c r="AJ10" s="81" t="s">
        <v>55</v>
      </c>
      <c r="AK10" s="81" t="s">
        <v>59</v>
      </c>
      <c r="AL10" s="18" t="s">
        <v>88</v>
      </c>
      <c r="AM10" s="81" t="s">
        <v>89</v>
      </c>
      <c r="AN10" s="81" t="s">
        <v>90</v>
      </c>
      <c r="AO10" s="81" t="s">
        <v>91</v>
      </c>
      <c r="AP10" s="81" t="s">
        <v>92</v>
      </c>
      <c r="AQ10" s="81" t="s">
        <v>93</v>
      </c>
      <c r="AR10" s="81" t="s">
        <v>94</v>
      </c>
      <c r="AS10" s="81" t="s">
        <v>95</v>
      </c>
    </row>
    <row r="11" spans="1:45" x14ac:dyDescent="0.25">
      <c r="A11" s="13"/>
      <c r="B11" s="13" t="s">
        <v>70</v>
      </c>
      <c r="C11" s="13"/>
      <c r="D11" s="13"/>
      <c r="E11" s="13"/>
      <c r="F11" s="13"/>
      <c r="G11" s="13"/>
      <c r="H11" s="13"/>
      <c r="I11" s="13"/>
      <c r="J11" s="13"/>
      <c r="K11" s="13" t="s">
        <v>96</v>
      </c>
      <c r="L11" s="13" t="s">
        <v>300</v>
      </c>
      <c r="M11" s="13" t="s">
        <v>300</v>
      </c>
      <c r="N11" s="13" t="s">
        <v>300</v>
      </c>
      <c r="O11" s="13" t="s">
        <v>300</v>
      </c>
      <c r="P11" s="13" t="s">
        <v>61</v>
      </c>
      <c r="Q11" s="13" t="s">
        <v>62</v>
      </c>
      <c r="R11" s="13" t="s">
        <v>62</v>
      </c>
      <c r="S11" s="13" t="s">
        <v>62</v>
      </c>
      <c r="T11" s="13" t="s">
        <v>62</v>
      </c>
      <c r="U11" s="13" t="s">
        <v>62</v>
      </c>
      <c r="V11" s="13" t="s">
        <v>97</v>
      </c>
      <c r="W11" s="13" t="s">
        <v>97</v>
      </c>
      <c r="X11" s="13" t="s">
        <v>97</v>
      </c>
      <c r="Y11" s="13" t="s">
        <v>60</v>
      </c>
      <c r="Z11" s="13" t="s">
        <v>60</v>
      </c>
      <c r="AA11" s="13" t="s">
        <v>306</v>
      </c>
      <c r="AB11" s="13" t="s">
        <v>60</v>
      </c>
      <c r="AC11" s="13" t="s">
        <v>60</v>
      </c>
      <c r="AD11" s="13" t="s">
        <v>97</v>
      </c>
      <c r="AE11" s="13" t="s">
        <v>97</v>
      </c>
      <c r="AF11" s="13"/>
      <c r="AG11" s="13"/>
      <c r="AH11" s="13"/>
      <c r="AI11" s="13" t="s">
        <v>98</v>
      </c>
      <c r="AJ11" s="13" t="s">
        <v>98</v>
      </c>
      <c r="AK11" s="13" t="s">
        <v>98</v>
      </c>
      <c r="AL11" s="13"/>
      <c r="AM11" s="13"/>
      <c r="AN11" s="13"/>
      <c r="AO11" s="13"/>
      <c r="AP11" s="13"/>
      <c r="AQ11" s="13"/>
      <c r="AR11" s="13"/>
      <c r="AS11" s="13"/>
    </row>
    <row r="12" spans="1:45" x14ac:dyDescent="0.25">
      <c r="A12" s="13">
        <v>1</v>
      </c>
      <c r="B12" s="7" t="s">
        <v>99</v>
      </c>
      <c r="C12" s="13" t="str">
        <f ca="1">INDIRECT(B12&amp;"!$B$3")</f>
        <v>Beispielgebäude</v>
      </c>
      <c r="D12" s="13" t="str">
        <f ca="1">INDIRECT(B12&amp;"!$B$5")</f>
        <v>Beispielstraße</v>
      </c>
      <c r="E12" s="13">
        <f ca="1">INDIRECT(B12&amp;"!$C$5")</f>
        <v>11</v>
      </c>
      <c r="F12" s="13" t="str">
        <f ca="1">INDIRECT(B12&amp;"!$D$5")</f>
        <v>Beispielhausen</v>
      </c>
      <c r="G12" s="13">
        <f ca="1">INDIRECT(B12&amp;"!$E$5")</f>
        <v>12345</v>
      </c>
      <c r="H12" s="13" t="str">
        <f ca="1">INDIRECT(B12&amp;"!$B$8")</f>
        <v>Beispielschule</v>
      </c>
      <c r="I12" s="13" t="str">
        <f ca="1">INDIRECT(B12&amp;"!$B$9")</f>
        <v>Beispielturnhalle</v>
      </c>
      <c r="J12" s="13" t="str">
        <f ca="1">INDIRECT(B12&amp;"!$B$10")</f>
        <v>Beispielmensa</v>
      </c>
      <c r="K12" s="110">
        <f ca="1">INDIRECT(B12&amp;"!$D$11")</f>
        <v>1369</v>
      </c>
      <c r="L12" s="110">
        <f ca="1">INDIRECT(B12&amp;"!$C$25")</f>
        <v>12345</v>
      </c>
      <c r="M12" s="110">
        <f ca="1">INDIRECT(B12&amp;"!$C$26")</f>
        <v>0</v>
      </c>
      <c r="N12" s="110">
        <f ca="1">INDIRECT(B12&amp;"!$C$27")</f>
        <v>30000</v>
      </c>
      <c r="O12" s="110">
        <f ca="1">INDIRECT(B12&amp;"!$C$28")</f>
        <v>30000</v>
      </c>
      <c r="P12" s="110">
        <f ca="1">INDIRECT(B12&amp;"!$C$29")</f>
        <v>123</v>
      </c>
      <c r="Q12" s="22">
        <f ca="1">INDIRECT(B12&amp;"!$C$32")</f>
        <v>6000</v>
      </c>
      <c r="R12" s="22">
        <f ca="1">INDIRECT(B12&amp;"!$C$33")</f>
        <v>14551</v>
      </c>
      <c r="S12" s="22">
        <f ca="1">INDIRECT(B12&amp;"!$C$34")</f>
        <v>2000</v>
      </c>
      <c r="T12" s="22">
        <f ca="1">INDIRECT(B12&amp;"!$C$35")</f>
        <v>16551</v>
      </c>
      <c r="U12" s="22">
        <f ca="1">INDIRECT(B12&amp;"!$C$36")</f>
        <v>126</v>
      </c>
      <c r="V12" s="96">
        <f ca="1">INDIRECT(B12&amp;"!$D$25")</f>
        <v>-1.4580801944106936E-2</v>
      </c>
      <c r="W12" s="96">
        <f ca="1">INDIRECT(B12&amp;"!$D$28")</f>
        <v>0.16666666666666663</v>
      </c>
      <c r="X12" s="96">
        <f ca="1">INDIRECT(B12&amp;"!$D$29")</f>
        <v>7.8048780487804836E-2</v>
      </c>
      <c r="Y12" s="157">
        <f ca="1">INDIRECT($B12&amp;"!$c$39")</f>
        <v>9.017531044558071</v>
      </c>
      <c r="Z12" s="157">
        <f ca="1">INDIRECT($B12&amp;"!$c$42")</f>
        <v>21.913805697589481</v>
      </c>
      <c r="AA12" s="157">
        <f ca="1">INDIRECT($B12&amp;"!$c$43")</f>
        <v>89.846603360116873</v>
      </c>
      <c r="AB12" s="13">
        <f ca="1">INDIRECT(B12&amp;"!$D$39")</f>
        <v>11</v>
      </c>
      <c r="AC12" s="13">
        <f ca="1">INDIRECT(B12&amp;"!$D$42")</f>
        <v>80</v>
      </c>
      <c r="AD12" s="96">
        <f ca="1">INDIRECT(B12&amp;"!$E$39")</f>
        <v>-0.21984609153503443</v>
      </c>
      <c r="AE12" s="96">
        <f ca="1">INDIRECT(B12&amp;"!$E$42")</f>
        <v>-2.6506666666666665</v>
      </c>
      <c r="AF12" s="13" t="str">
        <f ca="1">INDIRECT(B12&amp;"!$B$48")</f>
        <v xml:space="preserve">Strom netzbezogen (GEG) </v>
      </c>
      <c r="AG12" s="13" t="str">
        <f ca="1">INDIRECT(B12&amp;"!$B$49")</f>
        <v xml:space="preserve">Heizöl EL (Gemis 5.1) </v>
      </c>
      <c r="AH12" s="13" t="str">
        <f ca="1">INDIRECT(B12&amp;"!$B$50")</f>
        <v>Erdgas H (Gemis 5.1)</v>
      </c>
      <c r="AI12" s="20">
        <f ca="1">INDIRECT(B12&amp;"!$D$48")</f>
        <v>6913.2</v>
      </c>
      <c r="AJ12" s="20">
        <f ca="1">SUM(INDIRECT(B12&amp;"!$D$49:$D$50"))</f>
        <v>6810</v>
      </c>
      <c r="AK12" s="20">
        <f ca="1">INDIRECT(B12&amp;"!$D$51")</f>
        <v>13723.2</v>
      </c>
      <c r="AL12" s="13">
        <f ca="1">INDIRECT(B12&amp;"!$B$12")</f>
        <v>1970</v>
      </c>
      <c r="AM12" s="13">
        <f ca="1">INDIRECT(B12&amp;"!$B$16")</f>
        <v>1970</v>
      </c>
      <c r="AN12" s="13">
        <f ca="1">INDIRECT(B12&amp;"!$B$17")</f>
        <v>1988</v>
      </c>
      <c r="AO12" s="13">
        <f ca="1">INDIRECT(B12&amp;"!$B$18")</f>
        <v>1970</v>
      </c>
      <c r="AP12" s="13">
        <f ca="1">INDIRECT(B12&amp;"!$B$19")</f>
        <v>1970</v>
      </c>
      <c r="AQ12" s="13">
        <f ca="1">INDIRECT(B12&amp;"!$B$20")</f>
        <v>1999</v>
      </c>
      <c r="AR12" s="13">
        <f ca="1">INDIRECT(B12&amp;"!$B$21")</f>
        <v>1999</v>
      </c>
      <c r="AS12" s="13">
        <f ca="1">INDIRECT(B12&amp;"!$B$22")</f>
        <v>1998</v>
      </c>
    </row>
    <row r="13" spans="1:45" ht="16.5" customHeight="1" x14ac:dyDescent="0.25">
      <c r="A13" s="13">
        <v>7</v>
      </c>
      <c r="B13" s="7" t="s">
        <v>422</v>
      </c>
      <c r="C13" s="13" t="str">
        <f ca="1">INDIRECT(B13&amp;"!$B$3")</f>
        <v>Beispielgebäude 1</v>
      </c>
      <c r="D13" s="13" t="str">
        <f t="shared" ref="D13" ca="1" si="3">INDIRECT(B13&amp;"!$B$5")</f>
        <v>Beispielstraße</v>
      </c>
      <c r="E13" s="13">
        <f t="shared" ref="E13" ca="1" si="4">INDIRECT(B13&amp;"!$C$5")</f>
        <v>11</v>
      </c>
      <c r="F13" s="13" t="str">
        <f t="shared" ref="F13" ca="1" si="5">INDIRECT(B13&amp;"!$D$5")</f>
        <v>Beispielhausen</v>
      </c>
      <c r="G13" s="13">
        <f t="shared" ref="G13" ca="1" si="6">INDIRECT(B13&amp;"!$E$5")</f>
        <v>12345</v>
      </c>
      <c r="H13" s="13" t="str">
        <f t="shared" ref="H13" ca="1" si="7">INDIRECT(B13&amp;"!$B$8")</f>
        <v>Beispielschule</v>
      </c>
      <c r="I13" s="13" t="str">
        <f t="shared" ref="I13" ca="1" si="8">INDIRECT(B13&amp;"!$B$9")</f>
        <v>Beispielturnhalle</v>
      </c>
      <c r="J13" s="13" t="str">
        <f t="shared" ref="J13" ca="1" si="9">INDIRECT(B13&amp;"!$B$10")</f>
        <v>Beispielmensa</v>
      </c>
      <c r="K13" s="110">
        <f t="shared" ref="K13" ca="1" si="10">INDIRECT(B13&amp;"!$D$11")</f>
        <v>1369</v>
      </c>
      <c r="L13" s="110">
        <f t="shared" ref="L13" ca="1" si="11">INDIRECT(B13&amp;"!$C$25")</f>
        <v>0</v>
      </c>
      <c r="M13" s="110">
        <f t="shared" ref="M13" ca="1" si="12">INDIRECT(B13&amp;"!$C$26")</f>
        <v>30000</v>
      </c>
      <c r="N13" s="110">
        <f t="shared" ref="N13" ca="1" si="13">INDIRECT(B13&amp;"!$C$27")</f>
        <v>325000</v>
      </c>
      <c r="O13" s="110">
        <f ca="1">INDIRECT(B13&amp;"!$C$28")</f>
        <v>355000</v>
      </c>
      <c r="P13" s="110">
        <f t="shared" ref="P13" ca="1" si="14">INDIRECT(B13&amp;"!$C$29")</f>
        <v>123</v>
      </c>
      <c r="Q13" s="22">
        <f t="shared" ref="Q13" ca="1" si="15">INDIRECT(B13&amp;"!$C$32")</f>
        <v>6000</v>
      </c>
      <c r="R13" s="22">
        <f t="shared" ref="R13" ca="1" si="16">INDIRECT(B13&amp;"!$C$33")</f>
        <v>14551</v>
      </c>
      <c r="S13" s="22">
        <f t="shared" ref="S13" ca="1" si="17">INDIRECT(B13&amp;"!$C$34")</f>
        <v>2000</v>
      </c>
      <c r="T13" s="22">
        <f t="shared" ref="T13" ca="1" si="18">INDIRECT(B13&amp;"!$C$35")</f>
        <v>16551</v>
      </c>
      <c r="U13" s="22">
        <f t="shared" ref="U13" ca="1" si="19">INDIRECT(B13&amp;"!$C$36")</f>
        <v>126</v>
      </c>
      <c r="V13" s="96">
        <f t="shared" ref="V13" ca="1" si="20">INDIRECT(B13&amp;"!$D$25")</f>
        <v>0</v>
      </c>
      <c r="W13" s="96">
        <f t="shared" ref="W13" ca="1" si="21">INDIRECT(B13&amp;"!$D$28")</f>
        <v>1.4084507042253502E-2</v>
      </c>
      <c r="X13" s="96">
        <f t="shared" ref="X13" ca="1" si="22">INDIRECT(B13&amp;"!$D$29")</f>
        <v>7.8048780487804836E-2</v>
      </c>
      <c r="Y13" s="157">
        <f t="shared" ref="Y13:Y14" ca="1" si="23">INDIRECT($B13&amp;"!$c$39")</f>
        <v>0</v>
      </c>
      <c r="Z13" s="157">
        <f t="shared" ref="Z13:Z14" ca="1" si="24">INDIRECT($B13&amp;"!$c$42")</f>
        <v>259.3133674214755</v>
      </c>
      <c r="AA13" s="157">
        <f t="shared" ref="AA13:AA14" ca="1" si="25">INDIRECT($B13&amp;"!$c$43")</f>
        <v>89.846603360116873</v>
      </c>
      <c r="AB13" s="13">
        <f t="shared" ref="AB13" ca="1" si="26">INDIRECT(B13&amp;"!$D$39")</f>
        <v>11</v>
      </c>
      <c r="AC13" s="13">
        <f t="shared" ref="AC13" ca="1" si="27">INDIRECT(B13&amp;"!$D$42")</f>
        <v>80</v>
      </c>
      <c r="AD13" s="96" t="e">
        <f t="shared" ref="AD13" ca="1" si="28">INDIRECT(B13&amp;"!$E$39")</f>
        <v>#DIV/0!</v>
      </c>
      <c r="AE13" s="96">
        <f t="shared" ref="AE13" ca="1" si="29">INDIRECT(B13&amp;"!$E$42")</f>
        <v>0.69149295774647879</v>
      </c>
      <c r="AF13" s="13" t="str">
        <f t="shared" ref="AF13" ca="1" si="30">INDIRECT(B13&amp;"!$B$48")</f>
        <v xml:space="preserve">Strom netzbezogen (GEG) </v>
      </c>
      <c r="AG13" s="13" t="str">
        <f t="shared" ref="AG13" ca="1" si="31">INDIRECT(B13&amp;"!$B$49")</f>
        <v xml:space="preserve">Heizöl EL (Gemis 5.1) </v>
      </c>
      <c r="AH13" s="13" t="str">
        <f t="shared" ref="AH13" ca="1" si="32">INDIRECT(B13&amp;"!$B$50")</f>
        <v>Erdgas H (Gemis 5.1)</v>
      </c>
      <c r="AI13" s="20">
        <f t="shared" ref="AI13" ca="1" si="33">INDIRECT(B13&amp;"!$D$48")</f>
        <v>0</v>
      </c>
      <c r="AJ13" s="20">
        <f t="shared" ref="AJ13" ca="1" si="34">SUM(INDIRECT(B13&amp;"!$D$49:$D$50"))</f>
        <v>83075</v>
      </c>
      <c r="AK13" s="20">
        <f t="shared" ref="AK13" ca="1" si="35">INDIRECT(B13&amp;"!$D$51")</f>
        <v>83075</v>
      </c>
      <c r="AL13" s="13">
        <f t="shared" ref="AL13" ca="1" si="36">INDIRECT(B13&amp;"!$B$12")</f>
        <v>1970</v>
      </c>
      <c r="AM13" s="13">
        <f t="shared" ref="AM13" ca="1" si="37">INDIRECT(B13&amp;"!$B$16")</f>
        <v>1970</v>
      </c>
      <c r="AN13" s="13">
        <f t="shared" ref="AN13" ca="1" si="38">INDIRECT(B13&amp;"!$B$17")</f>
        <v>1988</v>
      </c>
      <c r="AO13" s="13">
        <f t="shared" ref="AO13" ca="1" si="39">INDIRECT(B13&amp;"!$B$18")</f>
        <v>1970</v>
      </c>
      <c r="AP13" s="13">
        <f t="shared" ref="AP13" ca="1" si="40">INDIRECT(B13&amp;"!$B$19")</f>
        <v>1970</v>
      </c>
      <c r="AQ13" s="13">
        <f t="shared" ref="AQ13" ca="1" si="41">INDIRECT(B13&amp;"!$B$20")</f>
        <v>1999</v>
      </c>
      <c r="AR13" s="13">
        <f t="shared" ref="AR13" ca="1" si="42">INDIRECT(B13&amp;"!$B$21")</f>
        <v>1999</v>
      </c>
      <c r="AS13" s="13">
        <f t="shared" ref="AS13" ca="1" si="43">INDIRECT(B13&amp;"!$B$22")</f>
        <v>1998</v>
      </c>
    </row>
    <row r="14" spans="1:45" ht="16.5" customHeight="1" x14ac:dyDescent="0.25">
      <c r="A14" s="13">
        <v>7</v>
      </c>
      <c r="B14" s="7" t="s">
        <v>423</v>
      </c>
      <c r="C14" s="13" t="str">
        <f ca="1">INDIRECT(B14&amp;"!$B$3")</f>
        <v>Beispielgebäude 2</v>
      </c>
      <c r="D14" s="13" t="str">
        <f t="shared" ref="D14" ca="1" si="44">INDIRECT(B14&amp;"!$B$5")</f>
        <v>Beispielstraße</v>
      </c>
      <c r="E14" s="13">
        <f t="shared" ref="E14" ca="1" si="45">INDIRECT(B14&amp;"!$C$5")</f>
        <v>11</v>
      </c>
      <c r="F14" s="13" t="str">
        <f t="shared" ref="F14" ca="1" si="46">INDIRECT(B14&amp;"!$D$5")</f>
        <v>Beispielhausen</v>
      </c>
      <c r="G14" s="13">
        <f t="shared" ref="G14" ca="1" si="47">INDIRECT(B14&amp;"!$E$5")</f>
        <v>12345</v>
      </c>
      <c r="H14" s="13" t="str">
        <f t="shared" ref="H14" ca="1" si="48">INDIRECT(B14&amp;"!$B$8")</f>
        <v>Beispielschule</v>
      </c>
      <c r="I14" s="13" t="str">
        <f t="shared" ref="I14" ca="1" si="49">INDIRECT(B14&amp;"!$B$9")</f>
        <v>Beispielturnhalle</v>
      </c>
      <c r="J14" s="13" t="str">
        <f t="shared" ref="J14" ca="1" si="50">INDIRECT(B14&amp;"!$B$10")</f>
        <v>Beispielmensa</v>
      </c>
      <c r="K14" s="110">
        <f t="shared" ref="K14" ca="1" si="51">INDIRECT(B14&amp;"!$D$11")</f>
        <v>1369</v>
      </c>
      <c r="L14" s="110">
        <f t="shared" ref="L14" ca="1" si="52">INDIRECT(B14&amp;"!$C$25")</f>
        <v>300739</v>
      </c>
      <c r="M14" s="110">
        <f t="shared" ref="M14" ca="1" si="53">INDIRECT(B14&amp;"!$C$26")</f>
        <v>502995.66666666698</v>
      </c>
      <c r="N14" s="110">
        <f t="shared" ref="N14" ca="1" si="54">INDIRECT(B14&amp;"!$C$27")</f>
        <v>0</v>
      </c>
      <c r="O14" s="110">
        <f ca="1">INDIRECT(B14&amp;"!$C$28")</f>
        <v>502995.66666666698</v>
      </c>
      <c r="P14" s="110">
        <f t="shared" ref="P14" ca="1" si="55">INDIRECT(B14&amp;"!$C$29")</f>
        <v>123</v>
      </c>
      <c r="Q14" s="22">
        <f t="shared" ref="Q14" ca="1" si="56">INDIRECT(B14&amp;"!$C$32")</f>
        <v>6000</v>
      </c>
      <c r="R14" s="22">
        <f t="shared" ref="R14" ca="1" si="57">INDIRECT(B14&amp;"!$C$33")</f>
        <v>0</v>
      </c>
      <c r="S14" s="22">
        <f t="shared" ref="S14" ca="1" si="58">INDIRECT(B14&amp;"!$C$34")</f>
        <v>10000</v>
      </c>
      <c r="T14" s="22">
        <f t="shared" ref="T14" ca="1" si="59">INDIRECT(B14&amp;"!$C$35")</f>
        <v>10000</v>
      </c>
      <c r="U14" s="22">
        <f t="shared" ref="U14" ca="1" si="60">INDIRECT(B14&amp;"!$C$36")</f>
        <v>126</v>
      </c>
      <c r="V14" s="96">
        <f t="shared" ref="V14" ca="1" si="61">INDIRECT(B14&amp;"!$D$25")</f>
        <v>4.2232633612534487E-2</v>
      </c>
      <c r="W14" s="96">
        <f t="shared" ref="W14" ca="1" si="62">INDIRECT(B14&amp;"!$D$28")</f>
        <v>-0.44510920239869445</v>
      </c>
      <c r="X14" s="96">
        <f t="shared" ref="X14" ca="1" si="63">INDIRECT(B14&amp;"!$D$29")</f>
        <v>7.8048780487804836E-2</v>
      </c>
      <c r="Y14" s="157">
        <f t="shared" ca="1" si="23"/>
        <v>219.67786705624545</v>
      </c>
      <c r="Z14" s="157">
        <f t="shared" ca="1" si="24"/>
        <v>367.41831020209423</v>
      </c>
      <c r="AA14" s="157">
        <f t="shared" ca="1" si="25"/>
        <v>89.846603360116873</v>
      </c>
      <c r="AB14" s="13">
        <f t="shared" ref="AB14" ca="1" si="64">INDIRECT(B14&amp;"!$D$39")</f>
        <v>11</v>
      </c>
      <c r="AC14" s="13">
        <f t="shared" ref="AC14" ca="1" si="65">INDIRECT(B14&amp;"!$D$42")</f>
        <v>80</v>
      </c>
      <c r="AD14" s="96">
        <f t="shared" ref="AD14" ca="1" si="66">INDIRECT(B14&amp;"!$E$39")</f>
        <v>0.94992668061009711</v>
      </c>
      <c r="AE14" s="96">
        <f t="shared" ref="AE14" ca="1" si="67">INDIRECT(B14&amp;"!$E$42")</f>
        <v>0.78226452580439743</v>
      </c>
      <c r="AF14" s="13" t="str">
        <f t="shared" ref="AF14" ca="1" si="68">INDIRECT(B14&amp;"!$B$48")</f>
        <v xml:space="preserve">Strommix Deutschland </v>
      </c>
      <c r="AG14" s="13" t="str">
        <f t="shared" ref="AG14" ca="1" si="69">INDIRECT(B14&amp;"!$B$49")</f>
        <v xml:space="preserve">Beispiel Gas </v>
      </c>
      <c r="AH14" s="13" t="str">
        <f t="shared" ref="AH14" ca="1" si="70">INDIRECT(B14&amp;"!$B$50")</f>
        <v>Beispiel WP Strom</v>
      </c>
      <c r="AI14" s="20">
        <f t="shared" ref="AI14" ca="1" si="71">INDIRECT(B14&amp;"!$D$48")</f>
        <v>120295.6</v>
      </c>
      <c r="AJ14" s="20">
        <f t="shared" ref="AJ14" ca="1" si="72">SUM(INDIRECT(B14&amp;"!$D$49:$D$50"))</f>
        <v>125748.91666666674</v>
      </c>
      <c r="AK14" s="20">
        <f t="shared" ref="AK14" ca="1" si="73">INDIRECT(B14&amp;"!$D$51")</f>
        <v>246044.51666666675</v>
      </c>
      <c r="AL14" s="13">
        <f t="shared" ref="AL14" ca="1" si="74">INDIRECT(B14&amp;"!$B$12")</f>
        <v>1970</v>
      </c>
      <c r="AM14" s="13">
        <f t="shared" ref="AM14" ca="1" si="75">INDIRECT(B14&amp;"!$B$16")</f>
        <v>1970</v>
      </c>
      <c r="AN14" s="13">
        <f t="shared" ref="AN14" ca="1" si="76">INDIRECT(B14&amp;"!$B$17")</f>
        <v>1970</v>
      </c>
      <c r="AO14" s="13">
        <f t="shared" ref="AO14" ca="1" si="77">INDIRECT(B14&amp;"!$B$18")</f>
        <v>1970</v>
      </c>
      <c r="AP14" s="13">
        <f t="shared" ref="AP14" ca="1" si="78">INDIRECT(B14&amp;"!$B$19")</f>
        <v>1970</v>
      </c>
      <c r="AQ14" s="13">
        <f t="shared" ref="AQ14" ca="1" si="79">INDIRECT(B14&amp;"!$B$20")</f>
        <v>1970</v>
      </c>
      <c r="AR14" s="13">
        <f t="shared" ref="AR14" ca="1" si="80">INDIRECT(B14&amp;"!$B$21")</f>
        <v>1970</v>
      </c>
      <c r="AS14" s="13">
        <f t="shared" ref="AS14" ca="1" si="81">INDIRECT(B14&amp;"!$B$22")</f>
        <v>1998</v>
      </c>
    </row>
  </sheetData>
  <autoFilter ref="A11:AT13" xr:uid="{68C9A251-AAD0-4D85-A822-1E60D7AA3BAB}">
    <sortState ref="A12:AS12">
      <sortCondition ref="A11"/>
    </sortState>
  </autoFilter>
  <pageMargins left="0.7" right="0.7" top="0.78740157499999996" bottom="0.78740157499999996"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4A34-A4BB-405B-8EB0-B51F5162F02D}">
  <sheetPr>
    <tabColor theme="9" tint="0.79998168889431442"/>
  </sheetPr>
  <dimension ref="A1:Z133"/>
  <sheetViews>
    <sheetView topLeftCell="A10" zoomScaleNormal="100" workbookViewId="0">
      <selection activeCell="H9" sqref="H9:L9"/>
    </sheetView>
  </sheetViews>
  <sheetFormatPr baseColWidth="10" defaultColWidth="11.42578125" defaultRowHeight="15" x14ac:dyDescent="0.25"/>
  <cols>
    <col min="1" max="1" width="26.7109375" customWidth="1"/>
    <col min="2" max="2" width="30.42578125" customWidth="1"/>
    <col min="3" max="3" width="15.140625" customWidth="1"/>
    <col min="4" max="4" width="26" bestFit="1" customWidth="1"/>
    <col min="5" max="5" width="16.42578125" customWidth="1"/>
    <col min="6" max="6" width="20.42578125" bestFit="1" customWidth="1"/>
    <col min="7" max="7" width="22.7109375" customWidth="1"/>
    <col min="11" max="11" width="12.5703125" customWidth="1"/>
  </cols>
  <sheetData>
    <row r="1" spans="1:23" x14ac:dyDescent="0.25">
      <c r="A1" s="11" t="s">
        <v>100</v>
      </c>
      <c r="B1" s="78" t="s">
        <v>101</v>
      </c>
      <c r="C1" s="77"/>
      <c r="D1" s="77"/>
      <c r="E1" s="77"/>
      <c r="G1" s="164" t="s">
        <v>379</v>
      </c>
      <c r="H1" s="164"/>
      <c r="I1" s="164"/>
      <c r="J1" s="164"/>
      <c r="K1" s="164"/>
      <c r="L1" s="164"/>
      <c r="M1" s="164"/>
      <c r="N1" s="164"/>
      <c r="O1" s="164"/>
      <c r="P1" s="164"/>
      <c r="Q1" s="164"/>
      <c r="R1" s="164"/>
    </row>
    <row r="2" spans="1:23" x14ac:dyDescent="0.25">
      <c r="H2" s="164" t="s">
        <v>380</v>
      </c>
      <c r="I2" s="164"/>
      <c r="J2" s="164"/>
      <c r="K2" s="164"/>
      <c r="L2" s="164"/>
      <c r="M2" s="164"/>
      <c r="N2" s="164"/>
      <c r="O2" s="164"/>
      <c r="P2" s="164"/>
      <c r="Q2" s="164"/>
      <c r="R2" s="164"/>
      <c r="S2" s="164"/>
      <c r="T2" s="164"/>
      <c r="U2" s="164"/>
      <c r="V2" s="164"/>
    </row>
    <row r="3" spans="1:23" x14ac:dyDescent="0.25">
      <c r="A3" s="18" t="s">
        <v>74</v>
      </c>
      <c r="B3" s="255" t="s">
        <v>102</v>
      </c>
      <c r="C3" s="256"/>
      <c r="D3" s="256"/>
      <c r="E3" s="257"/>
      <c r="G3" s="205" t="s">
        <v>364</v>
      </c>
      <c r="H3" s="205">
        <v>2020</v>
      </c>
      <c r="I3" s="205">
        <v>2021</v>
      </c>
      <c r="J3" s="205">
        <v>2022</v>
      </c>
      <c r="K3" s="205">
        <v>2023</v>
      </c>
      <c r="L3" s="205">
        <v>2024</v>
      </c>
      <c r="M3" s="205">
        <v>2025</v>
      </c>
      <c r="N3" s="205">
        <v>2026</v>
      </c>
      <c r="O3" s="205">
        <v>2027</v>
      </c>
      <c r="P3" s="205">
        <v>2028</v>
      </c>
      <c r="Q3" s="205">
        <v>2029</v>
      </c>
      <c r="R3" s="205">
        <v>2030</v>
      </c>
      <c r="S3" s="205">
        <v>2031</v>
      </c>
      <c r="T3" s="205">
        <v>2032</v>
      </c>
      <c r="U3" s="205">
        <v>2033</v>
      </c>
      <c r="V3" s="205">
        <v>2034</v>
      </c>
      <c r="W3" s="205">
        <v>2035</v>
      </c>
    </row>
    <row r="4" spans="1:23" x14ac:dyDescent="0.25">
      <c r="A4" s="18" t="s">
        <v>103</v>
      </c>
      <c r="B4" s="18" t="s">
        <v>75</v>
      </c>
      <c r="C4" s="18" t="s">
        <v>104</v>
      </c>
      <c r="D4" s="18" t="s">
        <v>77</v>
      </c>
      <c r="E4" s="18" t="s">
        <v>78</v>
      </c>
      <c r="G4" s="7" t="s">
        <v>358</v>
      </c>
      <c r="H4" s="7">
        <v>12345</v>
      </c>
      <c r="I4" s="7">
        <v>13245</v>
      </c>
      <c r="J4" s="7">
        <v>12345</v>
      </c>
      <c r="K4" s="7">
        <v>12345</v>
      </c>
      <c r="L4" s="7">
        <v>12345</v>
      </c>
      <c r="M4" s="7"/>
      <c r="N4" s="7"/>
      <c r="O4" s="7"/>
      <c r="P4" s="7"/>
      <c r="Q4" s="7"/>
      <c r="R4" s="7"/>
      <c r="S4" s="7"/>
      <c r="T4" s="7"/>
      <c r="U4" s="7"/>
      <c r="V4" s="7"/>
      <c r="W4" s="7"/>
    </row>
    <row r="5" spans="1:23" x14ac:dyDescent="0.25">
      <c r="A5" s="18"/>
      <c r="B5" s="15" t="s">
        <v>105</v>
      </c>
      <c r="C5" s="7">
        <v>11</v>
      </c>
      <c r="D5" s="7" t="s">
        <v>106</v>
      </c>
      <c r="E5" s="7">
        <v>12345</v>
      </c>
      <c r="G5" s="7" t="s">
        <v>359</v>
      </c>
      <c r="H5" s="7"/>
      <c r="I5" s="7"/>
      <c r="J5" s="7"/>
      <c r="K5" s="7"/>
      <c r="L5" s="7"/>
      <c r="M5" s="7"/>
      <c r="N5" s="7"/>
      <c r="O5" s="7"/>
      <c r="P5" s="7"/>
      <c r="Q5" s="7"/>
      <c r="R5" s="7"/>
      <c r="S5" s="7"/>
      <c r="T5" s="7"/>
      <c r="U5" s="7"/>
      <c r="V5" s="7"/>
      <c r="W5" s="7"/>
    </row>
    <row r="6" spans="1:23" x14ac:dyDescent="0.25">
      <c r="A6" s="18" t="s">
        <v>107</v>
      </c>
      <c r="B6" s="18" t="s">
        <v>108</v>
      </c>
      <c r="C6" s="18" t="s">
        <v>109</v>
      </c>
      <c r="D6" s="258" t="s">
        <v>110</v>
      </c>
      <c r="E6" s="259"/>
      <c r="G6" s="7" t="s">
        <v>360</v>
      </c>
      <c r="H6" s="7"/>
      <c r="I6" s="7"/>
      <c r="J6" s="7"/>
      <c r="K6" s="7"/>
      <c r="L6" s="7"/>
      <c r="M6" s="7"/>
      <c r="N6" s="7"/>
      <c r="O6" s="7"/>
      <c r="P6" s="7"/>
      <c r="Q6" s="7"/>
      <c r="R6" s="7"/>
      <c r="S6" s="7"/>
      <c r="T6" s="7"/>
      <c r="U6" s="7"/>
      <c r="V6" s="7"/>
      <c r="W6" s="7"/>
    </row>
    <row r="7" spans="1:23" x14ac:dyDescent="0.25">
      <c r="A7" s="18"/>
      <c r="B7" s="15" t="s">
        <v>111</v>
      </c>
      <c r="C7" s="7" t="s">
        <v>112</v>
      </c>
      <c r="D7" s="260" t="s">
        <v>113</v>
      </c>
      <c r="E7" s="257"/>
      <c r="G7" s="7" t="s">
        <v>361</v>
      </c>
      <c r="H7" s="7"/>
      <c r="I7" s="7"/>
      <c r="J7" s="7"/>
      <c r="K7" s="7"/>
      <c r="L7" s="7"/>
      <c r="M7" s="7"/>
      <c r="N7" s="7"/>
      <c r="O7" s="7"/>
      <c r="P7" s="7"/>
      <c r="Q7" s="7"/>
      <c r="R7" s="7"/>
      <c r="S7" s="7"/>
      <c r="T7" s="7"/>
      <c r="U7" s="7"/>
      <c r="V7" s="7"/>
      <c r="W7" s="7"/>
    </row>
    <row r="8" spans="1:23" x14ac:dyDescent="0.25">
      <c r="A8" s="18" t="s">
        <v>79</v>
      </c>
      <c r="B8" s="7" t="s">
        <v>114</v>
      </c>
      <c r="C8" s="18" t="s">
        <v>115</v>
      </c>
      <c r="D8" s="7">
        <v>1234</v>
      </c>
      <c r="E8" s="18" t="s">
        <v>116</v>
      </c>
      <c r="G8" s="199" t="s">
        <v>365</v>
      </c>
      <c r="H8" s="199">
        <v>2020</v>
      </c>
      <c r="I8" s="199">
        <v>2021</v>
      </c>
      <c r="J8" s="199">
        <v>2022</v>
      </c>
      <c r="K8" s="199">
        <v>2023</v>
      </c>
      <c r="L8" s="199">
        <v>2024</v>
      </c>
      <c r="M8" s="199">
        <v>2025</v>
      </c>
      <c r="N8" s="199">
        <v>2026</v>
      </c>
      <c r="O8" s="199">
        <v>2027</v>
      </c>
      <c r="P8" s="199">
        <v>2028</v>
      </c>
      <c r="Q8" s="199">
        <v>2029</v>
      </c>
      <c r="R8" s="199">
        <v>2030</v>
      </c>
      <c r="S8" s="199">
        <v>2031</v>
      </c>
      <c r="T8" s="199">
        <v>2032</v>
      </c>
      <c r="U8" s="199">
        <v>2033</v>
      </c>
      <c r="V8" s="199">
        <v>2034</v>
      </c>
      <c r="W8" s="199">
        <v>2035</v>
      </c>
    </row>
    <row r="9" spans="1:23" x14ac:dyDescent="0.25">
      <c r="A9" s="18" t="s">
        <v>80</v>
      </c>
      <c r="B9" s="7" t="s">
        <v>117</v>
      </c>
      <c r="C9" s="18" t="s">
        <v>115</v>
      </c>
      <c r="D9" s="7">
        <v>123</v>
      </c>
      <c r="E9" s="18" t="s">
        <v>116</v>
      </c>
      <c r="G9" s="7" t="s">
        <v>358</v>
      </c>
      <c r="H9" s="7"/>
      <c r="I9" s="7"/>
      <c r="J9" s="7"/>
      <c r="K9" s="7"/>
      <c r="L9" s="7"/>
      <c r="M9" s="7"/>
      <c r="N9" s="7"/>
      <c r="O9" s="7"/>
      <c r="P9" s="7"/>
      <c r="Q9" s="7"/>
      <c r="R9" s="7"/>
      <c r="S9" s="7"/>
      <c r="T9" s="7"/>
      <c r="U9" s="7"/>
      <c r="V9" s="7"/>
      <c r="W9" s="7"/>
    </row>
    <row r="10" spans="1:23" ht="15" customHeight="1" x14ac:dyDescent="0.25">
      <c r="A10" s="18" t="s">
        <v>81</v>
      </c>
      <c r="B10" s="7" t="s">
        <v>118</v>
      </c>
      <c r="C10" s="18" t="s">
        <v>115</v>
      </c>
      <c r="D10" s="7">
        <v>12</v>
      </c>
      <c r="E10" s="18" t="s">
        <v>116</v>
      </c>
      <c r="G10" s="7" t="s">
        <v>359</v>
      </c>
      <c r="H10" s="7"/>
      <c r="I10" s="7"/>
      <c r="J10" s="7"/>
      <c r="K10" s="7"/>
      <c r="L10" s="7"/>
      <c r="M10" s="7"/>
      <c r="N10" s="7"/>
      <c r="O10" s="7"/>
      <c r="P10" s="7"/>
      <c r="Q10" s="7"/>
      <c r="R10" s="7"/>
      <c r="S10" s="7"/>
      <c r="T10" s="7"/>
      <c r="U10" s="7"/>
      <c r="V10" s="7"/>
      <c r="W10" s="7"/>
    </row>
    <row r="11" spans="1:23" x14ac:dyDescent="0.25">
      <c r="A11" s="18"/>
      <c r="B11" s="18"/>
      <c r="C11" s="18" t="s">
        <v>119</v>
      </c>
      <c r="D11" s="18">
        <f>SUM(D8:D10)</f>
        <v>1369</v>
      </c>
      <c r="E11" s="18" t="s">
        <v>116</v>
      </c>
      <c r="G11" s="7" t="s">
        <v>360</v>
      </c>
      <c r="H11" s="7"/>
      <c r="I11" s="7"/>
      <c r="J11" s="7"/>
      <c r="K11" s="7"/>
      <c r="L11" s="7"/>
      <c r="M11" s="7"/>
      <c r="N11" s="7"/>
      <c r="O11" s="7"/>
      <c r="P11" s="7"/>
      <c r="Q11" s="7"/>
      <c r="R11" s="7"/>
      <c r="S11" s="7"/>
      <c r="T11" s="7"/>
      <c r="U11" s="7"/>
      <c r="V11" s="7"/>
      <c r="W11" s="7"/>
    </row>
    <row r="12" spans="1:23" x14ac:dyDescent="0.25">
      <c r="A12" s="18" t="s">
        <v>120</v>
      </c>
      <c r="B12" s="7">
        <v>1970</v>
      </c>
      <c r="C12" s="74"/>
      <c r="D12" s="74"/>
      <c r="E12" s="75"/>
      <c r="G12" s="7" t="s">
        <v>361</v>
      </c>
      <c r="H12" s="158"/>
      <c r="I12" s="7"/>
      <c r="J12" s="7"/>
      <c r="K12" s="7"/>
      <c r="L12" s="7"/>
      <c r="M12" s="7"/>
      <c r="N12" s="7"/>
      <c r="O12" s="7"/>
      <c r="P12" s="7"/>
      <c r="Q12" s="7"/>
      <c r="R12" s="7"/>
      <c r="S12" s="7"/>
      <c r="T12" s="7"/>
      <c r="U12" s="7"/>
      <c r="V12" s="7"/>
      <c r="W12" s="7"/>
    </row>
    <row r="13" spans="1:23" ht="45" x14ac:dyDescent="0.25">
      <c r="A13" s="76" t="s">
        <v>121</v>
      </c>
      <c r="B13" s="252" t="s">
        <v>122</v>
      </c>
      <c r="C13" s="253"/>
      <c r="D13" s="253"/>
      <c r="E13" s="254"/>
      <c r="G13" s="199" t="s">
        <v>366</v>
      </c>
      <c r="H13" s="199">
        <v>2020</v>
      </c>
      <c r="I13" s="199">
        <v>2021</v>
      </c>
      <c r="J13" s="199">
        <v>2022</v>
      </c>
      <c r="K13" s="199">
        <v>2023</v>
      </c>
      <c r="L13" s="199">
        <v>2024</v>
      </c>
      <c r="M13" s="199">
        <v>2025</v>
      </c>
      <c r="N13" s="199">
        <v>2026</v>
      </c>
      <c r="O13" s="199">
        <v>2027</v>
      </c>
      <c r="P13" s="199">
        <v>2028</v>
      </c>
      <c r="Q13" s="199">
        <v>2029</v>
      </c>
      <c r="R13" s="199">
        <v>2030</v>
      </c>
      <c r="S13" s="199">
        <v>2031</v>
      </c>
      <c r="T13" s="199">
        <v>2032</v>
      </c>
      <c r="U13" s="199">
        <v>2033</v>
      </c>
      <c r="V13" s="199">
        <v>2034</v>
      </c>
      <c r="W13" s="199">
        <v>2035</v>
      </c>
    </row>
    <row r="14" spans="1:23" x14ac:dyDescent="0.25">
      <c r="G14" s="7" t="s">
        <v>358</v>
      </c>
      <c r="H14" s="7">
        <v>25000</v>
      </c>
      <c r="I14" s="7">
        <v>25000</v>
      </c>
      <c r="J14" s="7">
        <v>25000</v>
      </c>
      <c r="K14" s="7">
        <v>20000</v>
      </c>
      <c r="L14" s="7">
        <v>30000</v>
      </c>
      <c r="M14" s="7"/>
      <c r="N14" s="7"/>
      <c r="O14" s="7"/>
      <c r="P14" s="7"/>
      <c r="Q14" s="7"/>
      <c r="R14" s="7"/>
      <c r="S14" s="7"/>
      <c r="T14" s="7"/>
      <c r="U14" s="7"/>
      <c r="V14" s="7"/>
      <c r="W14" s="7"/>
    </row>
    <row r="15" spans="1:23" x14ac:dyDescent="0.25">
      <c r="A15" s="263" t="s">
        <v>123</v>
      </c>
      <c r="B15" s="263"/>
      <c r="G15" s="7" t="s">
        <v>359</v>
      </c>
      <c r="H15" s="7"/>
      <c r="I15" s="7"/>
      <c r="J15" s="7"/>
      <c r="K15" s="7"/>
      <c r="L15" s="7"/>
      <c r="M15" s="7"/>
      <c r="N15" s="7"/>
      <c r="O15" s="7"/>
      <c r="P15" s="7"/>
      <c r="Q15" s="7"/>
      <c r="R15" s="7"/>
      <c r="S15" s="7"/>
      <c r="T15" s="7"/>
      <c r="U15" s="7"/>
      <c r="V15" s="7"/>
      <c r="W15" s="7"/>
    </row>
    <row r="16" spans="1:23" x14ac:dyDescent="0.25">
      <c r="A16" s="14" t="s">
        <v>89</v>
      </c>
      <c r="B16" s="79">
        <f>IF(MAX(E59:E63)=0,$B$12,MAX(E59:E63))</f>
        <v>1970</v>
      </c>
      <c r="G16" s="7" t="s">
        <v>360</v>
      </c>
      <c r="H16" s="7"/>
      <c r="I16" s="7"/>
      <c r="J16" s="7"/>
      <c r="K16" s="7"/>
      <c r="L16" s="7"/>
      <c r="M16" s="7"/>
      <c r="N16" s="7"/>
      <c r="O16" s="7"/>
      <c r="P16" s="7"/>
      <c r="Q16" s="7"/>
      <c r="R16" s="7"/>
      <c r="S16" s="7"/>
      <c r="T16" s="7"/>
      <c r="U16" s="7"/>
      <c r="V16" s="7"/>
      <c r="W16" s="7"/>
    </row>
    <row r="17" spans="1:23" x14ac:dyDescent="0.25">
      <c r="A17" s="14" t="s">
        <v>124</v>
      </c>
      <c r="B17" s="79">
        <f>IF(MAX(E67:E71)=0,$B$12,MAX(E67:E71))</f>
        <v>1988</v>
      </c>
      <c r="C17" s="164" t="s">
        <v>372</v>
      </c>
      <c r="D17" s="164"/>
      <c r="E17" s="164"/>
      <c r="G17" s="7" t="s">
        <v>361</v>
      </c>
      <c r="H17" s="158"/>
      <c r="I17" s="7"/>
      <c r="J17" s="7"/>
      <c r="K17" s="7"/>
      <c r="L17" s="7"/>
      <c r="M17" s="7"/>
      <c r="N17" s="7"/>
      <c r="O17" s="7"/>
      <c r="P17" s="7"/>
      <c r="Q17" s="7"/>
      <c r="R17" s="7"/>
      <c r="S17" s="7"/>
      <c r="T17" s="7"/>
      <c r="U17" s="7"/>
      <c r="V17" s="7"/>
      <c r="W17" s="7"/>
    </row>
    <row r="18" spans="1:23" x14ac:dyDescent="0.25">
      <c r="A18" s="14" t="s">
        <v>91</v>
      </c>
      <c r="B18" s="79">
        <f>IF(MAX(D75:D79)=0,$B$12,MAX(D75:D79))</f>
        <v>1970</v>
      </c>
      <c r="C18" s="164" t="s">
        <v>373</v>
      </c>
      <c r="D18" s="164"/>
      <c r="E18" s="164"/>
      <c r="G18" s="204" t="s">
        <v>367</v>
      </c>
      <c r="H18" s="204">
        <v>2020</v>
      </c>
      <c r="I18" s="204">
        <v>2021</v>
      </c>
      <c r="J18" s="204">
        <v>2022</v>
      </c>
      <c r="K18" s="204">
        <v>2023</v>
      </c>
      <c r="L18" s="204">
        <v>2024</v>
      </c>
      <c r="M18" s="204">
        <v>2025</v>
      </c>
      <c r="N18" s="204">
        <v>2026</v>
      </c>
      <c r="O18" s="204">
        <v>2027</v>
      </c>
      <c r="P18" s="204">
        <v>2028</v>
      </c>
      <c r="Q18" s="204">
        <v>2029</v>
      </c>
      <c r="R18" s="204">
        <v>2030</v>
      </c>
      <c r="S18" s="204">
        <v>2031</v>
      </c>
      <c r="T18" s="204">
        <v>2032</v>
      </c>
      <c r="U18" s="204">
        <v>2033</v>
      </c>
      <c r="V18" s="204">
        <v>2034</v>
      </c>
      <c r="W18" s="204">
        <v>2035</v>
      </c>
    </row>
    <row r="19" spans="1:23" x14ac:dyDescent="0.25">
      <c r="A19" s="14" t="s">
        <v>92</v>
      </c>
      <c r="B19" s="79">
        <f>IF(MAX(E83:E87)=0,$B$12,MAX(E83:E87))</f>
        <v>1970</v>
      </c>
      <c r="G19" s="7" t="s">
        <v>362</v>
      </c>
      <c r="H19" s="7">
        <v>111</v>
      </c>
      <c r="I19" s="7">
        <v>111</v>
      </c>
      <c r="J19" s="7">
        <v>111</v>
      </c>
      <c r="K19" s="7">
        <v>111</v>
      </c>
      <c r="L19" s="7">
        <v>123</v>
      </c>
      <c r="M19" s="7"/>
      <c r="N19" s="7"/>
      <c r="O19" s="7"/>
      <c r="P19" s="7"/>
      <c r="Q19" s="7"/>
      <c r="R19" s="7"/>
      <c r="S19" s="7"/>
      <c r="T19" s="7"/>
      <c r="U19" s="7"/>
      <c r="V19" s="7"/>
      <c r="W19" s="7"/>
    </row>
    <row r="20" spans="1:23" x14ac:dyDescent="0.25">
      <c r="A20" s="14" t="s">
        <v>93</v>
      </c>
      <c r="B20" s="79">
        <f>IF(MAX(E91:E97)=0,$B$12,MAX(E91:E97))</f>
        <v>1999</v>
      </c>
      <c r="G20" s="7" t="s">
        <v>363</v>
      </c>
      <c r="H20" s="7"/>
      <c r="I20" s="7"/>
      <c r="J20" s="7"/>
      <c r="K20" s="7"/>
      <c r="L20" s="7"/>
      <c r="M20" s="7"/>
      <c r="N20" s="7"/>
      <c r="O20" s="7"/>
      <c r="P20" s="7"/>
      <c r="Q20" s="7"/>
      <c r="R20" s="7"/>
      <c r="S20" s="7"/>
      <c r="T20" s="7"/>
      <c r="U20" s="7"/>
      <c r="V20" s="7"/>
      <c r="W20" s="7"/>
    </row>
    <row r="21" spans="1:23" x14ac:dyDescent="0.25">
      <c r="A21" s="14" t="s">
        <v>94</v>
      </c>
      <c r="B21" s="79">
        <f>IF(MAX(E101:E103)=0,$B$12,MAX(E101:E103))</f>
        <v>1999</v>
      </c>
      <c r="G21" s="7" t="s">
        <v>368</v>
      </c>
      <c r="H21" s="7"/>
      <c r="I21" s="7"/>
      <c r="J21" s="7"/>
      <c r="K21" s="7"/>
      <c r="L21" s="7"/>
      <c r="M21" s="7"/>
      <c r="N21" s="7"/>
      <c r="O21" s="7"/>
      <c r="P21" s="7"/>
      <c r="Q21" s="7"/>
      <c r="R21" s="7"/>
      <c r="S21" s="7"/>
      <c r="T21" s="7"/>
      <c r="U21" s="7"/>
      <c r="V21" s="7"/>
      <c r="W21" s="7"/>
    </row>
    <row r="22" spans="1:23" x14ac:dyDescent="0.25">
      <c r="A22" s="14" t="s">
        <v>95</v>
      </c>
      <c r="B22" s="79">
        <f>MAX(D118)</f>
        <v>1998</v>
      </c>
      <c r="G22" s="7" t="s">
        <v>369</v>
      </c>
      <c r="H22" s="162"/>
      <c r="I22" s="162"/>
      <c r="J22" s="162"/>
      <c r="K22" s="162"/>
      <c r="L22" s="162"/>
      <c r="M22" s="162"/>
      <c r="N22" s="162"/>
      <c r="O22" s="162"/>
      <c r="P22" s="162"/>
      <c r="Q22" s="162"/>
      <c r="R22" s="162"/>
      <c r="S22" s="162"/>
      <c r="T22" s="162"/>
      <c r="U22" s="162"/>
      <c r="V22" s="162"/>
      <c r="W22" s="162"/>
    </row>
    <row r="23" spans="1:23" x14ac:dyDescent="0.25">
      <c r="B23" s="10"/>
    </row>
    <row r="24" spans="1:23" x14ac:dyDescent="0.25">
      <c r="A24" s="107" t="s">
        <v>125</v>
      </c>
      <c r="B24" s="107" t="s">
        <v>126</v>
      </c>
      <c r="C24" s="107" t="s">
        <v>127</v>
      </c>
      <c r="D24" s="107" t="s">
        <v>128</v>
      </c>
      <c r="G24" s="107" t="s">
        <v>125</v>
      </c>
      <c r="H24" s="107">
        <v>2020</v>
      </c>
      <c r="I24" s="107">
        <v>2021</v>
      </c>
      <c r="J24" s="107">
        <v>2022</v>
      </c>
      <c r="K24" s="107">
        <v>2023</v>
      </c>
      <c r="L24" s="107">
        <v>2024</v>
      </c>
      <c r="M24" s="107">
        <v>2025</v>
      </c>
      <c r="N24" s="107">
        <v>2026</v>
      </c>
      <c r="O24" s="107">
        <v>2027</v>
      </c>
      <c r="P24" s="107">
        <v>2028</v>
      </c>
      <c r="Q24" s="107">
        <v>2029</v>
      </c>
      <c r="R24" s="107">
        <v>2030</v>
      </c>
      <c r="S24" s="107">
        <v>2031</v>
      </c>
      <c r="T24" s="107">
        <v>2032</v>
      </c>
      <c r="U24" s="107">
        <v>2033</v>
      </c>
      <c r="V24" s="107">
        <v>2034</v>
      </c>
      <c r="W24" s="107">
        <v>2035</v>
      </c>
    </row>
    <row r="25" spans="1:23" x14ac:dyDescent="0.25">
      <c r="A25" s="13" t="s">
        <v>129</v>
      </c>
      <c r="B25" s="110">
        <f>IFERROR(AVERAGE(H25:W25),0)</f>
        <v>12525</v>
      </c>
      <c r="C25" s="200">
        <f>IFERROR(_xlfn.IFS(ISNUMBER(V25),V25,ISNUMBER(U25),U25,ISNUMBER(T25),T25,ISNUMBER(S25),S25,ISNUMBER(R25),R25,ISNUMBER(Q25),Q25,ISNUMBER(P25),P25,ISNUMBER(O25),O25,ISNUMBER(N25),N25,ISNUMBER(M25),M25,ISNUMBER(L25),L25,ISNUMBER(K25),K25),0)</f>
        <v>12345</v>
      </c>
      <c r="D25" s="21">
        <f t="shared" ref="D25" si="0">IFERROR(1-(B25/C25),0)</f>
        <v>-1.4580801944106936E-2</v>
      </c>
      <c r="G25" s="23" t="s">
        <v>129</v>
      </c>
      <c r="H25" s="198">
        <f t="shared" ref="H25:K25" si="1">IF(SUM(H4:H7)=0,"",SUM(H4:H7))</f>
        <v>12345</v>
      </c>
      <c r="I25" s="198">
        <f t="shared" si="1"/>
        <v>13245</v>
      </c>
      <c r="J25" s="198">
        <f t="shared" si="1"/>
        <v>12345</v>
      </c>
      <c r="K25" s="198">
        <f t="shared" si="1"/>
        <v>12345</v>
      </c>
      <c r="L25" s="198">
        <f>IF(SUM(L4:L7)=0,"",SUM(L4:L7))</f>
        <v>12345</v>
      </c>
      <c r="M25" s="198" t="str">
        <f>IF(SUM(M4:M7)=0,"",SUM(M4:M7))</f>
        <v/>
      </c>
      <c r="N25" s="198" t="str">
        <f t="shared" ref="N25:W25" si="2">IF(SUM(N4:N7)=0,"",SUM(N4:N7))</f>
        <v/>
      </c>
      <c r="O25" s="198" t="str">
        <f t="shared" si="2"/>
        <v/>
      </c>
      <c r="P25" s="198" t="str">
        <f t="shared" si="2"/>
        <v/>
      </c>
      <c r="Q25" s="198" t="str">
        <f t="shared" si="2"/>
        <v/>
      </c>
      <c r="R25" s="198" t="str">
        <f t="shared" si="2"/>
        <v/>
      </c>
      <c r="S25" s="198" t="str">
        <f t="shared" si="2"/>
        <v/>
      </c>
      <c r="T25" s="198" t="str">
        <f t="shared" si="2"/>
        <v/>
      </c>
      <c r="U25" s="198" t="str">
        <f t="shared" si="2"/>
        <v/>
      </c>
      <c r="V25" s="198" t="str">
        <f t="shared" si="2"/>
        <v/>
      </c>
      <c r="W25" s="198" t="str">
        <f t="shared" si="2"/>
        <v/>
      </c>
    </row>
    <row r="26" spans="1:23" x14ac:dyDescent="0.25">
      <c r="A26" s="13" t="s">
        <v>130</v>
      </c>
      <c r="B26" s="110">
        <f>IFERROR(AVERAGE(H26:W26),0)</f>
        <v>0</v>
      </c>
      <c r="C26" s="200">
        <f t="shared" ref="C26:C29" si="3">IFERROR(_xlfn.IFS(ISNUMBER(V26),V26,ISNUMBER(U26),U26,ISNUMBER(T26),T26,ISNUMBER(S26),S26,ISNUMBER(R26),R26,ISNUMBER(Q26),Q26,ISNUMBER(P26),P26,ISNUMBER(O26),O26,ISNUMBER(N26),N26,ISNUMBER(M26),M26,ISNUMBER(L26),L26,ISNUMBER(K26),K26),0)</f>
        <v>0</v>
      </c>
      <c r="D26" s="21">
        <f>IFERROR(1-(B26/C26),0)</f>
        <v>0</v>
      </c>
      <c r="G26" s="23" t="s">
        <v>130</v>
      </c>
      <c r="H26" s="198" t="str">
        <f>IF(SUM(H9:H12)=0,"",SUM(H9:H12))</f>
        <v/>
      </c>
      <c r="I26" s="198" t="str">
        <f t="shared" ref="I26:W26" si="4">IF(SUM(I9:I12)=0,"",SUM(I9:I12))</f>
        <v/>
      </c>
      <c r="J26" s="198" t="str">
        <f t="shared" si="4"/>
        <v/>
      </c>
      <c r="K26" s="198" t="str">
        <f t="shared" si="4"/>
        <v/>
      </c>
      <c r="L26" s="198" t="str">
        <f t="shared" si="4"/>
        <v/>
      </c>
      <c r="M26" s="198" t="str">
        <f t="shared" si="4"/>
        <v/>
      </c>
      <c r="N26" s="198" t="str">
        <f t="shared" si="4"/>
        <v/>
      </c>
      <c r="O26" s="198" t="str">
        <f t="shared" si="4"/>
        <v/>
      </c>
      <c r="P26" s="198" t="str">
        <f t="shared" si="4"/>
        <v/>
      </c>
      <c r="Q26" s="198" t="str">
        <f t="shared" si="4"/>
        <v/>
      </c>
      <c r="R26" s="198" t="str">
        <f t="shared" si="4"/>
        <v/>
      </c>
      <c r="S26" s="198" t="str">
        <f t="shared" si="4"/>
        <v/>
      </c>
      <c r="T26" s="198" t="str">
        <f t="shared" si="4"/>
        <v/>
      </c>
      <c r="U26" s="198" t="str">
        <f t="shared" si="4"/>
        <v/>
      </c>
      <c r="V26" s="198" t="str">
        <f t="shared" si="4"/>
        <v/>
      </c>
      <c r="W26" s="198" t="str">
        <f t="shared" si="4"/>
        <v/>
      </c>
    </row>
    <row r="27" spans="1:23" x14ac:dyDescent="0.25">
      <c r="A27" s="13" t="s">
        <v>131</v>
      </c>
      <c r="B27" s="110">
        <f>IFERROR(AVERAGE(H27:W27),0)</f>
        <v>25000</v>
      </c>
      <c r="C27" s="200">
        <f t="shared" si="3"/>
        <v>30000</v>
      </c>
      <c r="D27" s="21">
        <f>IFERROR(1-(B27/C27),0)</f>
        <v>0.16666666666666663</v>
      </c>
      <c r="G27" s="23" t="s">
        <v>131</v>
      </c>
      <c r="H27" s="198">
        <f>IF(SUM(H14:H17)=0,"",SUM(H14:H17))</f>
        <v>25000</v>
      </c>
      <c r="I27" s="198">
        <f t="shared" ref="I27:W27" si="5">IF(SUM(I14:I17)=0,"",SUM(I14:I17))</f>
        <v>25000</v>
      </c>
      <c r="J27" s="198">
        <f t="shared" si="5"/>
        <v>25000</v>
      </c>
      <c r="K27" s="198">
        <f t="shared" si="5"/>
        <v>20000</v>
      </c>
      <c r="L27" s="198">
        <f t="shared" si="5"/>
        <v>30000</v>
      </c>
      <c r="M27" s="198" t="str">
        <f t="shared" si="5"/>
        <v/>
      </c>
      <c r="N27" s="198" t="str">
        <f t="shared" si="5"/>
        <v/>
      </c>
      <c r="O27" s="198" t="str">
        <f t="shared" si="5"/>
        <v/>
      </c>
      <c r="P27" s="198" t="str">
        <f t="shared" si="5"/>
        <v/>
      </c>
      <c r="Q27" s="198" t="str">
        <f t="shared" si="5"/>
        <v/>
      </c>
      <c r="R27" s="198" t="str">
        <f t="shared" si="5"/>
        <v/>
      </c>
      <c r="S27" s="198" t="str">
        <f t="shared" si="5"/>
        <v/>
      </c>
      <c r="T27" s="198" t="str">
        <f t="shared" si="5"/>
        <v/>
      </c>
      <c r="U27" s="198" t="str">
        <f t="shared" si="5"/>
        <v/>
      </c>
      <c r="V27" s="198" t="str">
        <f t="shared" si="5"/>
        <v/>
      </c>
      <c r="W27" s="198" t="str">
        <f t="shared" si="5"/>
        <v/>
      </c>
    </row>
    <row r="28" spans="1:23" x14ac:dyDescent="0.25">
      <c r="A28" s="13" t="s">
        <v>132</v>
      </c>
      <c r="B28" s="110">
        <f>B27+B26</f>
        <v>25000</v>
      </c>
      <c r="C28" s="110">
        <f>C27+C26</f>
        <v>30000</v>
      </c>
      <c r="D28" s="21">
        <f>IFERROR(1-(B28/C28),0)</f>
        <v>0.16666666666666663</v>
      </c>
      <c r="G28" s="23" t="s">
        <v>132</v>
      </c>
      <c r="H28" s="110">
        <f>SUM(H26:H27)</f>
        <v>25000</v>
      </c>
      <c r="I28" s="110">
        <f t="shared" ref="I28:L28" si="6">SUM(I26:I27)</f>
        <v>25000</v>
      </c>
      <c r="J28" s="110">
        <f t="shared" si="6"/>
        <v>25000</v>
      </c>
      <c r="K28" s="110">
        <f t="shared" si="6"/>
        <v>20000</v>
      </c>
      <c r="L28" s="110">
        <f t="shared" si="6"/>
        <v>30000</v>
      </c>
      <c r="M28" s="110">
        <f>SUM(M26:M27)</f>
        <v>0</v>
      </c>
      <c r="N28" s="110">
        <f t="shared" ref="N28" si="7">SUM(N26:N27)</f>
        <v>0</v>
      </c>
      <c r="O28" s="110">
        <f t="shared" ref="O28" si="8">SUM(O26:O27)</f>
        <v>0</v>
      </c>
      <c r="P28" s="110">
        <f t="shared" ref="P28" si="9">SUM(P26:P27)</f>
        <v>0</v>
      </c>
      <c r="Q28" s="110">
        <f t="shared" ref="Q28" si="10">SUM(Q26:Q27)</f>
        <v>0</v>
      </c>
      <c r="R28" s="110">
        <f t="shared" ref="R28" si="11">SUM(R26:R27)</f>
        <v>0</v>
      </c>
      <c r="S28" s="110">
        <f t="shared" ref="S28" si="12">SUM(S26:S27)</f>
        <v>0</v>
      </c>
      <c r="T28" s="110">
        <f t="shared" ref="T28" si="13">SUM(T26:T27)</f>
        <v>0</v>
      </c>
      <c r="U28" s="110">
        <f t="shared" ref="U28" si="14">SUM(U26:U27)</f>
        <v>0</v>
      </c>
      <c r="V28" s="110">
        <f t="shared" ref="V28" si="15">SUM(V26:V27)</f>
        <v>0</v>
      </c>
      <c r="W28" s="110">
        <f t="shared" ref="W28" si="16">SUM(W26:W27)</f>
        <v>0</v>
      </c>
    </row>
    <row r="29" spans="1:23" x14ac:dyDescent="0.25">
      <c r="A29" s="13" t="s">
        <v>133</v>
      </c>
      <c r="B29" s="110">
        <f>IFERROR(AVERAGE(H29:W29),0)</f>
        <v>113.4</v>
      </c>
      <c r="C29" s="200">
        <f t="shared" si="3"/>
        <v>123</v>
      </c>
      <c r="D29" s="21">
        <f t="shared" ref="D29" si="17">IFERROR(1-(B29/C29),0)</f>
        <v>7.8048780487804836E-2</v>
      </c>
      <c r="G29" s="23" t="s">
        <v>133</v>
      </c>
      <c r="H29" s="198">
        <f>IF(SUM(H19:H22)=0,"",SUM(H19:H22))</f>
        <v>111</v>
      </c>
      <c r="I29" s="198">
        <f t="shared" ref="I29:W29" si="18">IF(SUM(I19:I22)=0,"",SUM(I19:I22))</f>
        <v>111</v>
      </c>
      <c r="J29" s="198">
        <f t="shared" si="18"/>
        <v>111</v>
      </c>
      <c r="K29" s="198">
        <f t="shared" si="18"/>
        <v>111</v>
      </c>
      <c r="L29" s="198">
        <f t="shared" si="18"/>
        <v>123</v>
      </c>
      <c r="M29" s="198" t="str">
        <f t="shared" si="18"/>
        <v/>
      </c>
      <c r="N29" s="198" t="str">
        <f t="shared" si="18"/>
        <v/>
      </c>
      <c r="O29" s="198" t="str">
        <f t="shared" si="18"/>
        <v/>
      </c>
      <c r="P29" s="198" t="str">
        <f t="shared" si="18"/>
        <v/>
      </c>
      <c r="Q29" s="198" t="str">
        <f t="shared" si="18"/>
        <v/>
      </c>
      <c r="R29" s="198" t="str">
        <f t="shared" si="18"/>
        <v/>
      </c>
      <c r="S29" s="198" t="str">
        <f t="shared" si="18"/>
        <v/>
      </c>
      <c r="T29" s="198" t="str">
        <f t="shared" si="18"/>
        <v/>
      </c>
      <c r="U29" s="198" t="str">
        <f t="shared" si="18"/>
        <v/>
      </c>
      <c r="V29" s="198" t="str">
        <f t="shared" si="18"/>
        <v/>
      </c>
      <c r="W29" s="198" t="str">
        <f t="shared" si="18"/>
        <v/>
      </c>
    </row>
    <row r="30" spans="1:23" x14ac:dyDescent="0.25">
      <c r="H30" t="s">
        <v>134</v>
      </c>
    </row>
    <row r="31" spans="1:23" x14ac:dyDescent="0.25">
      <c r="A31" s="3" t="s">
        <v>66</v>
      </c>
      <c r="B31" s="3" t="s">
        <v>126</v>
      </c>
      <c r="C31" s="3" t="s">
        <v>127</v>
      </c>
      <c r="D31" s="3" t="s">
        <v>128</v>
      </c>
      <c r="G31" s="9" t="s">
        <v>66</v>
      </c>
      <c r="H31" s="9">
        <v>2020</v>
      </c>
      <c r="I31" s="9">
        <v>2021</v>
      </c>
      <c r="J31" s="9">
        <v>2022</v>
      </c>
      <c r="K31" s="9">
        <v>2023</v>
      </c>
      <c r="L31" s="9">
        <v>2024</v>
      </c>
      <c r="M31" s="9">
        <v>2025</v>
      </c>
      <c r="N31" s="9">
        <v>2026</v>
      </c>
      <c r="O31" s="9">
        <v>2027</v>
      </c>
      <c r="P31" s="9">
        <v>2028</v>
      </c>
      <c r="Q31" s="9">
        <v>2029</v>
      </c>
      <c r="R31" s="9">
        <v>2030</v>
      </c>
      <c r="S31" s="9">
        <v>2031</v>
      </c>
      <c r="T31" s="9">
        <v>2032</v>
      </c>
      <c r="U31" s="9">
        <v>2033</v>
      </c>
      <c r="V31" s="9">
        <v>2034</v>
      </c>
      <c r="W31" s="9">
        <v>2035</v>
      </c>
    </row>
    <row r="32" spans="1:23" x14ac:dyDescent="0.25">
      <c r="A32" s="13" t="s">
        <v>135</v>
      </c>
      <c r="B32" s="197">
        <f>IFERROR(AVERAGE(H32:W32),0)</f>
        <v>5200</v>
      </c>
      <c r="C32" s="22">
        <f>IFERROR(_xlfn.IFS(ISNUMBER(V32),V32,ISNUMBER(U32),U32,ISNUMBER(T32),T32,ISNUMBER(S32),S32,ISNUMBER(R32),R32,ISNUMBER(Q32),Q32,ISNUMBER(P32),P32,ISNUMBER(O32),O32,ISNUMBER(N32),N32,ISNUMBER(M32),M32,ISNUMBER(L32),L32,ISNUMBER(K32),K32),0)</f>
        <v>6000</v>
      </c>
      <c r="D32" s="21">
        <f t="shared" ref="D32:D36" si="19">IFERROR(1-(B32/C32),0)</f>
        <v>0.1333333333333333</v>
      </c>
      <c r="G32" s="23" t="s">
        <v>135</v>
      </c>
      <c r="H32" s="19">
        <v>5000</v>
      </c>
      <c r="I32" s="19">
        <v>5000</v>
      </c>
      <c r="J32" s="19">
        <v>5000</v>
      </c>
      <c r="K32" s="19">
        <v>5000</v>
      </c>
      <c r="L32" s="19">
        <v>6000</v>
      </c>
      <c r="M32" s="19"/>
      <c r="N32" s="19"/>
      <c r="O32" s="19"/>
      <c r="P32" s="19"/>
      <c r="Q32" s="19"/>
      <c r="R32" s="19"/>
      <c r="S32" s="19"/>
      <c r="T32" s="19"/>
      <c r="U32" s="19"/>
      <c r="V32" s="19"/>
      <c r="W32" s="19"/>
    </row>
    <row r="33" spans="1:26" x14ac:dyDescent="0.25">
      <c r="A33" s="13" t="s">
        <v>136</v>
      </c>
      <c r="B33" s="197">
        <f>IFERROR(AVERAGE(H33:W33),0)</f>
        <v>13146.2</v>
      </c>
      <c r="C33" s="22">
        <f>IFERROR(_xlfn.IFS(ISNUMBER(V33),V33,ISNUMBER(U33),U33,ISNUMBER(T33),T33,ISNUMBER(S33),S33,ISNUMBER(R33),R33,ISNUMBER(Q33),Q33,ISNUMBER(P33),P33,ISNUMBER(O33),O33,ISNUMBER(N33),N33,ISNUMBER(M33),M33,ISNUMBER(L33),L33,ISNUMBER(K33),K33),0)</f>
        <v>14551</v>
      </c>
      <c r="D33" s="21">
        <f t="shared" si="19"/>
        <v>9.6543192907703856E-2</v>
      </c>
      <c r="G33" s="23" t="s">
        <v>136</v>
      </c>
      <c r="H33" s="19">
        <v>12345</v>
      </c>
      <c r="I33" s="19">
        <v>13245</v>
      </c>
      <c r="J33" s="19">
        <v>12345</v>
      </c>
      <c r="K33" s="19">
        <v>13245</v>
      </c>
      <c r="L33" s="19">
        <v>14551</v>
      </c>
      <c r="M33" s="19"/>
      <c r="N33" s="19"/>
      <c r="O33" s="19"/>
      <c r="P33" s="19"/>
      <c r="Q33" s="19"/>
      <c r="R33" s="19"/>
      <c r="S33" s="19"/>
      <c r="T33" s="19"/>
      <c r="U33" s="19"/>
      <c r="V33" s="19"/>
      <c r="W33" s="19"/>
    </row>
    <row r="34" spans="1:26" x14ac:dyDescent="0.25">
      <c r="A34" s="13" t="s">
        <v>137</v>
      </c>
      <c r="B34" s="197">
        <f>IFERROR(AVERAGE(H34:W34),0)</f>
        <v>1200</v>
      </c>
      <c r="C34" s="22">
        <f>IFERROR(_xlfn.IFS(ISNUMBER(V34),V34,ISNUMBER(U34),U34,ISNUMBER(T34),T34,ISNUMBER(S34),S34,ISNUMBER(R34),R34,ISNUMBER(Q34),Q34,ISNUMBER(P34),P34,ISNUMBER(O34),O34,ISNUMBER(N34),N34,ISNUMBER(M34),M34,ISNUMBER(L34),L34,ISNUMBER(K34),K34),0)</f>
        <v>2000</v>
      </c>
      <c r="D34" s="21">
        <f t="shared" si="19"/>
        <v>0.4</v>
      </c>
      <c r="G34" s="23" t="s">
        <v>137</v>
      </c>
      <c r="H34" s="19">
        <v>1000</v>
      </c>
      <c r="I34" s="19">
        <v>1000</v>
      </c>
      <c r="J34" s="19">
        <v>1000</v>
      </c>
      <c r="K34" s="19">
        <v>1000</v>
      </c>
      <c r="L34" s="19">
        <v>2000</v>
      </c>
      <c r="M34" s="19"/>
      <c r="N34" s="19"/>
      <c r="O34" s="19"/>
      <c r="P34" s="19"/>
      <c r="Q34" s="19"/>
      <c r="R34" s="19"/>
      <c r="S34" s="19"/>
      <c r="T34" s="19"/>
      <c r="U34" s="19"/>
      <c r="V34" s="19"/>
      <c r="W34" s="19"/>
    </row>
    <row r="35" spans="1:26" x14ac:dyDescent="0.25">
      <c r="A35" s="13" t="s">
        <v>138</v>
      </c>
      <c r="B35" s="22">
        <f>B34+B33</f>
        <v>14346.2</v>
      </c>
      <c r="C35" s="22">
        <f>C34+C33</f>
        <v>16551</v>
      </c>
      <c r="D35" s="21">
        <f t="shared" si="19"/>
        <v>0.13321249471331031</v>
      </c>
      <c r="G35" s="23" t="s">
        <v>138</v>
      </c>
      <c r="H35" s="13">
        <f>H34+H33</f>
        <v>13345</v>
      </c>
      <c r="I35" s="13">
        <f t="shared" ref="I35" si="20">I34+I33</f>
        <v>14245</v>
      </c>
      <c r="J35" s="13">
        <f t="shared" ref="J35" si="21">J34+J33</f>
        <v>13345</v>
      </c>
      <c r="K35" s="13">
        <f t="shared" ref="K35" si="22">K34+K33</f>
        <v>14245</v>
      </c>
      <c r="L35" s="13">
        <f t="shared" ref="L35" si="23">L34+L33</f>
        <v>16551</v>
      </c>
      <c r="M35" s="13">
        <f t="shared" ref="M35" si="24">M34+M33</f>
        <v>0</v>
      </c>
      <c r="N35" s="13">
        <f t="shared" ref="N35" si="25">N34+N33</f>
        <v>0</v>
      </c>
      <c r="O35" s="13">
        <f t="shared" ref="O35" si="26">O34+O33</f>
        <v>0</v>
      </c>
      <c r="P35" s="13">
        <f t="shared" ref="P35" si="27">P34+P33</f>
        <v>0</v>
      </c>
      <c r="Q35" s="13">
        <f t="shared" ref="Q35" si="28">Q34+Q33</f>
        <v>0</v>
      </c>
      <c r="R35" s="13">
        <f t="shared" ref="R35" si="29">R34+R33</f>
        <v>0</v>
      </c>
      <c r="S35" s="13">
        <f t="shared" ref="S35" si="30">S34+S33</f>
        <v>0</v>
      </c>
      <c r="T35" s="13">
        <f t="shared" ref="T35" si="31">T34+T33</f>
        <v>0</v>
      </c>
      <c r="U35" s="13">
        <f t="shared" ref="U35" si="32">U34+U33</f>
        <v>0</v>
      </c>
      <c r="V35" s="13">
        <f t="shared" ref="V35" si="33">V34+V33</f>
        <v>0</v>
      </c>
      <c r="W35" s="13">
        <f t="shared" ref="W35" si="34">W34+W33</f>
        <v>0</v>
      </c>
    </row>
    <row r="36" spans="1:26" x14ac:dyDescent="0.25">
      <c r="A36" s="13" t="s">
        <v>139</v>
      </c>
      <c r="B36" s="197">
        <f>IFERROR(AVERAGE(H36:W36),0)</f>
        <v>131.6</v>
      </c>
      <c r="C36" s="22">
        <f>IFERROR(_xlfn.IFS(ISNUMBER(V36),V36,ISNUMBER(U36),U36,ISNUMBER(T36),T36,ISNUMBER(S36),S36,ISNUMBER(R36),R36,ISNUMBER(Q36),Q36,ISNUMBER(P36),P36,ISNUMBER(O36),O36,ISNUMBER(N36),N36,ISNUMBER(M36),M36,ISNUMBER(L36),L36,ISNUMBER(K36),K36),0)</f>
        <v>126</v>
      </c>
      <c r="D36" s="21">
        <f t="shared" si="19"/>
        <v>-4.4444444444444509E-2</v>
      </c>
      <c r="G36" s="23" t="s">
        <v>139</v>
      </c>
      <c r="H36" s="19">
        <v>145</v>
      </c>
      <c r="I36" s="19">
        <v>132</v>
      </c>
      <c r="J36" s="19">
        <v>132</v>
      </c>
      <c r="K36" s="19">
        <v>123</v>
      </c>
      <c r="L36" s="19">
        <v>126</v>
      </c>
      <c r="M36" s="19"/>
      <c r="N36" s="19"/>
      <c r="O36" s="19"/>
      <c r="P36" s="19"/>
      <c r="Q36" s="19"/>
      <c r="R36" s="19"/>
      <c r="S36" s="19"/>
      <c r="T36" s="19"/>
      <c r="U36" s="19"/>
      <c r="V36" s="19"/>
      <c r="W36" s="19"/>
    </row>
    <row r="38" spans="1:26" ht="15.75" x14ac:dyDescent="0.25">
      <c r="A38" s="5" t="s">
        <v>140</v>
      </c>
      <c r="B38" s="5" t="s">
        <v>141</v>
      </c>
      <c r="C38" s="5" t="s">
        <v>142</v>
      </c>
      <c r="D38" s="202" t="s">
        <v>143</v>
      </c>
      <c r="E38" s="261" t="s">
        <v>144</v>
      </c>
      <c r="F38" s="261"/>
      <c r="K38" t="s">
        <v>315</v>
      </c>
      <c r="R38" t="s">
        <v>315</v>
      </c>
      <c r="V38" s="165" t="s">
        <v>316</v>
      </c>
      <c r="W38" s="165"/>
      <c r="X38" s="165"/>
      <c r="Y38" s="165"/>
      <c r="Z38" s="165"/>
    </row>
    <row r="39" spans="1:26" x14ac:dyDescent="0.25">
      <c r="A39" s="5" t="s">
        <v>145</v>
      </c>
      <c r="B39" s="58">
        <f>B25/$D$11</f>
        <v>9.1490138787436077</v>
      </c>
      <c r="C39" s="58">
        <f>C25/$D$11</f>
        <v>9.017531044558071</v>
      </c>
      <c r="D39" s="15">
        <v>11</v>
      </c>
      <c r="E39" s="262">
        <f>1-(D39/C39)</f>
        <v>-0.21984609153503443</v>
      </c>
      <c r="F39" s="262"/>
      <c r="K39" t="str">
        <f>"Energie-und Wasserverbrauch "&amp;B3</f>
        <v>Energie-und Wasserverbrauch Beispielgebäude</v>
      </c>
      <c r="R39" t="str">
        <f>G31&amp;B3</f>
        <v>Verbrauchskosten Beispielgebäude</v>
      </c>
    </row>
    <row r="40" spans="1:26" x14ac:dyDescent="0.25">
      <c r="A40" s="5" t="s">
        <v>146</v>
      </c>
      <c r="B40" s="24">
        <f>B26/$D$11</f>
        <v>0</v>
      </c>
      <c r="C40" s="24">
        <f t="shared" ref="C40:C41" si="35">C26/$D$11</f>
        <v>0</v>
      </c>
    </row>
    <row r="41" spans="1:26" x14ac:dyDescent="0.25">
      <c r="A41" s="5" t="s">
        <v>147</v>
      </c>
      <c r="B41" s="24">
        <f>B27/$D$11</f>
        <v>18.261504747991236</v>
      </c>
      <c r="C41" s="24">
        <f t="shared" si="35"/>
        <v>21.913805697589481</v>
      </c>
    </row>
    <row r="42" spans="1:26" x14ac:dyDescent="0.25">
      <c r="A42" s="5" t="s">
        <v>148</v>
      </c>
      <c r="B42" s="58">
        <f>B41+B40</f>
        <v>18.261504747991236</v>
      </c>
      <c r="C42" s="58">
        <f>C41+C40</f>
        <v>21.913805697589481</v>
      </c>
      <c r="D42" s="7">
        <v>80</v>
      </c>
      <c r="E42" s="262">
        <f>1-(D42/C42)</f>
        <v>-2.6506666666666665</v>
      </c>
      <c r="F42" s="262"/>
    </row>
    <row r="43" spans="1:26" x14ac:dyDescent="0.25">
      <c r="A43" s="5" t="s">
        <v>307</v>
      </c>
      <c r="B43" s="12">
        <f>B29/$D$11*1000</f>
        <v>82.834185536888242</v>
      </c>
      <c r="C43" s="12">
        <f>C29/$D$11*1000</f>
        <v>89.846603360116873</v>
      </c>
      <c r="D43" s="209">
        <f>B43</f>
        <v>82.834185536888242</v>
      </c>
      <c r="E43" s="262">
        <f>1-(D43/C43)</f>
        <v>7.8048780487804836E-2</v>
      </c>
      <c r="F43" s="262"/>
    </row>
    <row r="45" spans="1:26" x14ac:dyDescent="0.25">
      <c r="A45" s="201" t="s">
        <v>381</v>
      </c>
      <c r="B45" s="164"/>
      <c r="C45" s="164"/>
      <c r="D45" s="164"/>
      <c r="E45" s="164"/>
      <c r="F45" s="164"/>
    </row>
    <row r="47" spans="1:26" ht="60" x14ac:dyDescent="0.25">
      <c r="A47" s="3" t="s">
        <v>150</v>
      </c>
      <c r="B47" s="3" t="s">
        <v>151</v>
      </c>
      <c r="C47" s="8" t="s">
        <v>152</v>
      </c>
      <c r="D47" s="8" t="s">
        <v>153</v>
      </c>
      <c r="E47" s="8" t="s">
        <v>154</v>
      </c>
    </row>
    <row r="48" spans="1:26" x14ac:dyDescent="0.25">
      <c r="A48" s="3" t="s">
        <v>83</v>
      </c>
      <c r="B48" s="7" t="s">
        <v>387</v>
      </c>
      <c r="C48" s="108">
        <f>VLOOKUP(B48,'THG-Faktoren'!$B$8:$C$32,2,FALSE)</f>
        <v>560</v>
      </c>
      <c r="D48" s="108">
        <f>C48*C25/1000</f>
        <v>6913.2</v>
      </c>
      <c r="E48" s="57">
        <f>C48*C39/1000</f>
        <v>5.0498173849525205</v>
      </c>
    </row>
    <row r="49" spans="1:20" x14ac:dyDescent="0.25">
      <c r="A49" s="3" t="s">
        <v>86</v>
      </c>
      <c r="B49" s="7" t="s">
        <v>389</v>
      </c>
      <c r="C49" s="108">
        <f>VLOOKUP(B49,'THG-Faktoren'!$B$8:$C$32,2,FALSE)</f>
        <v>310</v>
      </c>
      <c r="D49" s="108">
        <f>C49*C26/1000</f>
        <v>0</v>
      </c>
      <c r="E49" s="57">
        <f>C49*C40/1000</f>
        <v>0</v>
      </c>
    </row>
    <row r="50" spans="1:20" x14ac:dyDescent="0.25">
      <c r="A50" s="3" t="s">
        <v>87</v>
      </c>
      <c r="B50" s="7" t="s">
        <v>388</v>
      </c>
      <c r="C50" s="108">
        <f>VLOOKUP(B50,'THG-Faktoren'!$B$8:$C$32,2,FALSE)</f>
        <v>227</v>
      </c>
      <c r="D50" s="108">
        <f>C50*C27/1000</f>
        <v>6810</v>
      </c>
      <c r="E50" s="57">
        <f>C50*C41/1000</f>
        <v>4.9744338933528125</v>
      </c>
    </row>
    <row r="51" spans="1:20" x14ac:dyDescent="0.25">
      <c r="A51" s="3" t="s">
        <v>158</v>
      </c>
      <c r="D51" s="109">
        <f>SUM(D48:D50)</f>
        <v>13723.2</v>
      </c>
      <c r="E51" s="56">
        <f>SUM(E48:E50)</f>
        <v>10.024251278305332</v>
      </c>
    </row>
    <row r="52" spans="1:20" x14ac:dyDescent="0.25">
      <c r="A52" s="203" t="s">
        <v>159</v>
      </c>
      <c r="B52" s="164"/>
      <c r="C52" s="164"/>
      <c r="D52" s="164"/>
      <c r="E52" s="164"/>
      <c r="F52" s="164"/>
    </row>
    <row r="55" spans="1:20" ht="15.75" thickBot="1" x14ac:dyDescent="0.3"/>
    <row r="56" spans="1:20" ht="15.75" thickBot="1" x14ac:dyDescent="0.3">
      <c r="A56" s="60" t="s">
        <v>160</v>
      </c>
      <c r="B56" s="61"/>
      <c r="C56" s="61"/>
      <c r="D56" s="61"/>
      <c r="E56" s="61"/>
      <c r="F56" s="61"/>
      <c r="G56" s="61"/>
      <c r="H56" s="61"/>
      <c r="I56" s="61"/>
      <c r="J56" s="61"/>
      <c r="K56" s="61"/>
      <c r="L56" s="61"/>
      <c r="M56" s="61"/>
      <c r="N56" s="61"/>
      <c r="O56" s="61"/>
      <c r="P56" s="61"/>
      <c r="Q56" s="61"/>
      <c r="R56" s="61"/>
      <c r="S56" s="61"/>
      <c r="T56" s="62"/>
    </row>
    <row r="58" spans="1:20" ht="38.25" x14ac:dyDescent="0.25">
      <c r="A58" s="31" t="s">
        <v>89</v>
      </c>
      <c r="B58" s="31" t="s">
        <v>161</v>
      </c>
      <c r="C58" s="31" t="s">
        <v>162</v>
      </c>
      <c r="D58" s="31" t="s">
        <v>163</v>
      </c>
      <c r="E58" s="33" t="s">
        <v>164</v>
      </c>
      <c r="F58" s="34" t="s">
        <v>165</v>
      </c>
      <c r="G58" s="34" t="s">
        <v>166</v>
      </c>
      <c r="H58" s="34" t="s">
        <v>167</v>
      </c>
      <c r="I58" s="34" t="s">
        <v>168</v>
      </c>
      <c r="J58" s="34" t="s">
        <v>169</v>
      </c>
      <c r="K58" s="35" t="s">
        <v>170</v>
      </c>
      <c r="L58" s="248" t="s">
        <v>171</v>
      </c>
      <c r="M58" s="248"/>
      <c r="N58" s="248"/>
      <c r="O58" s="249" t="s">
        <v>172</v>
      </c>
      <c r="P58" s="249"/>
      <c r="Q58" s="249"/>
      <c r="R58" s="250" t="s">
        <v>173</v>
      </c>
      <c r="S58" s="250"/>
      <c r="T58" s="250"/>
    </row>
    <row r="59" spans="1:20" s="25" customFormat="1" ht="43.15" customHeight="1" x14ac:dyDescent="0.25">
      <c r="A59" s="66" t="s">
        <v>174</v>
      </c>
      <c r="B59" s="166" t="s">
        <v>175</v>
      </c>
      <c r="C59" s="167"/>
      <c r="D59" s="167" t="s">
        <v>176</v>
      </c>
      <c r="E59" s="167">
        <v>1970</v>
      </c>
      <c r="F59" s="166" t="s">
        <v>177</v>
      </c>
      <c r="G59" s="167" t="s">
        <v>178</v>
      </c>
      <c r="H59" s="167" t="s">
        <v>179</v>
      </c>
      <c r="I59" s="168" t="s">
        <v>180</v>
      </c>
      <c r="J59" s="168" t="s">
        <v>180</v>
      </c>
      <c r="K59" s="168"/>
      <c r="L59" s="236" t="s">
        <v>181</v>
      </c>
      <c r="M59" s="236"/>
      <c r="N59" s="236"/>
      <c r="O59" s="236" t="s">
        <v>182</v>
      </c>
      <c r="P59" s="236"/>
      <c r="Q59" s="236"/>
      <c r="R59" s="236" t="s">
        <v>183</v>
      </c>
      <c r="S59" s="236"/>
      <c r="T59" s="236"/>
    </row>
    <row r="60" spans="1:20" ht="33.6" customHeight="1" x14ac:dyDescent="0.25">
      <c r="A60" s="32" t="s">
        <v>184</v>
      </c>
      <c r="B60" s="27" t="s">
        <v>185</v>
      </c>
      <c r="C60" s="41"/>
      <c r="D60" s="167"/>
      <c r="E60" s="167"/>
      <c r="F60" s="167"/>
      <c r="G60" s="167"/>
      <c r="H60" s="167"/>
      <c r="I60" s="167"/>
      <c r="J60" s="167"/>
      <c r="K60" s="41"/>
      <c r="L60" s="236"/>
      <c r="M60" s="236"/>
      <c r="N60" s="236"/>
      <c r="O60" s="236" t="s">
        <v>186</v>
      </c>
      <c r="P60" s="236"/>
      <c r="Q60" s="236"/>
      <c r="R60" s="236" t="s">
        <v>187</v>
      </c>
      <c r="S60" s="236"/>
      <c r="T60" s="236"/>
    </row>
    <row r="61" spans="1:20" x14ac:dyDescent="0.25">
      <c r="A61" s="32" t="s">
        <v>188</v>
      </c>
      <c r="B61" s="27" t="s">
        <v>189</v>
      </c>
      <c r="C61" s="41"/>
      <c r="D61" s="41"/>
      <c r="E61" s="41"/>
      <c r="F61" s="41"/>
      <c r="G61" s="41"/>
      <c r="H61" s="41"/>
      <c r="I61" s="41"/>
      <c r="J61" s="41"/>
      <c r="K61" s="41"/>
      <c r="L61" s="240"/>
      <c r="M61" s="240"/>
      <c r="N61" s="240"/>
      <c r="O61" s="240"/>
      <c r="P61" s="240"/>
      <c r="Q61" s="240"/>
      <c r="R61" s="237"/>
      <c r="S61" s="237"/>
      <c r="T61" s="237"/>
    </row>
    <row r="62" spans="1:20" x14ac:dyDescent="0.25">
      <c r="A62" s="32" t="s">
        <v>190</v>
      </c>
      <c r="B62" s="27"/>
      <c r="C62" s="41"/>
      <c r="D62" s="41"/>
      <c r="E62" s="41"/>
      <c r="F62" s="41"/>
      <c r="G62" s="41"/>
      <c r="H62" s="41"/>
      <c r="I62" s="41"/>
      <c r="J62" s="41"/>
      <c r="K62" s="41"/>
      <c r="L62" s="240"/>
      <c r="M62" s="240"/>
      <c r="N62" s="240"/>
      <c r="O62" s="240"/>
      <c r="P62" s="240"/>
      <c r="Q62" s="240"/>
      <c r="R62" s="237"/>
      <c r="S62" s="237"/>
      <c r="T62" s="237"/>
    </row>
    <row r="63" spans="1:20" x14ac:dyDescent="0.25">
      <c r="A63" s="32" t="s">
        <v>191</v>
      </c>
      <c r="B63" s="27"/>
      <c r="C63" s="41"/>
      <c r="D63" s="41"/>
      <c r="E63" s="41"/>
      <c r="F63" s="41"/>
      <c r="G63" s="41"/>
      <c r="H63" s="41"/>
      <c r="I63" s="41"/>
      <c r="J63" s="41"/>
      <c r="K63" s="41"/>
      <c r="L63" s="240"/>
      <c r="M63" s="240"/>
      <c r="N63" s="240"/>
      <c r="O63" s="240"/>
      <c r="P63" s="240"/>
      <c r="Q63" s="240"/>
      <c r="R63" s="237"/>
      <c r="S63" s="237"/>
      <c r="T63" s="237"/>
    </row>
    <row r="64" spans="1:20" x14ac:dyDescent="0.25">
      <c r="A64" s="32" t="s">
        <v>119</v>
      </c>
      <c r="B64" s="30"/>
      <c r="C64" s="29">
        <f>SUM(C59:C63)</f>
        <v>0</v>
      </c>
      <c r="D64" s="36"/>
      <c r="E64" s="36"/>
      <c r="F64" s="36"/>
      <c r="G64" s="36"/>
      <c r="H64" s="36"/>
      <c r="I64" s="36"/>
      <c r="J64" s="36"/>
      <c r="K64" s="36"/>
      <c r="L64" s="36"/>
      <c r="M64" s="36"/>
      <c r="N64" s="36"/>
      <c r="O64" s="36"/>
      <c r="P64" s="36"/>
      <c r="Q64" s="36"/>
      <c r="R64" s="2"/>
      <c r="S64" s="2"/>
      <c r="T64" s="2"/>
    </row>
    <row r="65" spans="1:17" x14ac:dyDescent="0.25">
      <c r="A65" s="36"/>
      <c r="B65" s="36"/>
      <c r="C65" s="36"/>
      <c r="D65" s="36"/>
      <c r="E65" s="36"/>
      <c r="F65" s="36"/>
      <c r="G65" s="36"/>
      <c r="H65" s="36"/>
      <c r="I65" s="36"/>
      <c r="J65" s="36"/>
      <c r="K65" s="36"/>
      <c r="L65" s="36"/>
      <c r="M65" s="36"/>
      <c r="N65" s="36"/>
      <c r="O65" s="36"/>
      <c r="P65" s="36"/>
      <c r="Q65" s="36"/>
    </row>
    <row r="66" spans="1:17" ht="25.5" x14ac:dyDescent="0.25">
      <c r="A66" s="37" t="s">
        <v>192</v>
      </c>
      <c r="B66" s="37" t="s">
        <v>161</v>
      </c>
      <c r="C66" s="37" t="s">
        <v>162</v>
      </c>
      <c r="D66" s="37" t="s">
        <v>193</v>
      </c>
      <c r="E66" s="38" t="s">
        <v>71</v>
      </c>
      <c r="F66" s="39" t="s">
        <v>170</v>
      </c>
      <c r="G66" s="242" t="s">
        <v>172</v>
      </c>
      <c r="H66" s="242"/>
      <c r="I66" s="242"/>
      <c r="J66" s="251" t="s">
        <v>171</v>
      </c>
      <c r="K66" s="251"/>
      <c r="L66" s="251"/>
      <c r="M66" s="242" t="s">
        <v>173</v>
      </c>
      <c r="N66" s="242"/>
      <c r="O66" s="242"/>
      <c r="P66" s="40"/>
      <c r="Q66" s="40"/>
    </row>
    <row r="67" spans="1:17" ht="33.6" customHeight="1" x14ac:dyDescent="0.25">
      <c r="A67" s="37" t="s">
        <v>194</v>
      </c>
      <c r="B67" s="27" t="s">
        <v>195</v>
      </c>
      <c r="C67" s="41"/>
      <c r="D67" s="41" t="s">
        <v>176</v>
      </c>
      <c r="E67" s="42">
        <v>1988</v>
      </c>
      <c r="F67" s="42"/>
      <c r="G67" s="241" t="s">
        <v>196</v>
      </c>
      <c r="H67" s="241"/>
      <c r="I67" s="241"/>
      <c r="J67" s="242"/>
      <c r="K67" s="242"/>
      <c r="L67" s="242"/>
      <c r="M67" s="244" t="s">
        <v>197</v>
      </c>
      <c r="N67" s="244"/>
      <c r="O67" s="244"/>
      <c r="P67" s="40"/>
      <c r="Q67" s="40"/>
    </row>
    <row r="68" spans="1:17" x14ac:dyDescent="0.25">
      <c r="A68" s="37" t="s">
        <v>198</v>
      </c>
      <c r="B68" s="27" t="s">
        <v>199</v>
      </c>
      <c r="C68" s="41"/>
      <c r="D68" s="41"/>
      <c r="E68" s="42"/>
      <c r="F68" s="42"/>
      <c r="G68" s="242"/>
      <c r="H68" s="242"/>
      <c r="I68" s="242"/>
      <c r="J68" s="242"/>
      <c r="K68" s="242"/>
      <c r="L68" s="242"/>
      <c r="M68" s="242"/>
      <c r="N68" s="242"/>
      <c r="O68" s="242"/>
      <c r="P68" s="40"/>
      <c r="Q68" s="40"/>
    </row>
    <row r="69" spans="1:17" x14ac:dyDescent="0.25">
      <c r="A69" s="37" t="s">
        <v>200</v>
      </c>
      <c r="B69" s="27"/>
      <c r="C69" s="41"/>
      <c r="D69" s="41"/>
      <c r="E69" s="42"/>
      <c r="F69" s="42"/>
      <c r="G69" s="242"/>
      <c r="H69" s="242"/>
      <c r="I69" s="242"/>
      <c r="J69" s="242"/>
      <c r="K69" s="242"/>
      <c r="L69" s="242"/>
      <c r="M69" s="242"/>
      <c r="N69" s="242"/>
      <c r="O69" s="242"/>
      <c r="P69" s="40"/>
      <c r="Q69" s="40"/>
    </row>
    <row r="70" spans="1:17" x14ac:dyDescent="0.25">
      <c r="A70" s="37" t="s">
        <v>201</v>
      </c>
      <c r="B70" s="27"/>
      <c r="C70" s="41"/>
      <c r="D70" s="41"/>
      <c r="E70" s="42"/>
      <c r="F70" s="42"/>
      <c r="G70" s="242"/>
      <c r="H70" s="242"/>
      <c r="I70" s="242"/>
      <c r="J70" s="242"/>
      <c r="K70" s="242"/>
      <c r="L70" s="242"/>
      <c r="M70" s="242"/>
      <c r="N70" s="242"/>
      <c r="O70" s="242"/>
      <c r="P70" s="40"/>
      <c r="Q70" s="40"/>
    </row>
    <row r="71" spans="1:17" x14ac:dyDescent="0.25">
      <c r="A71" s="37" t="s">
        <v>202</v>
      </c>
      <c r="B71" s="27"/>
      <c r="C71" s="41"/>
      <c r="D71" s="41"/>
      <c r="E71" s="42"/>
      <c r="F71" s="42"/>
      <c r="G71" s="242"/>
      <c r="H71" s="242"/>
      <c r="I71" s="242"/>
      <c r="J71" s="242"/>
      <c r="K71" s="242"/>
      <c r="L71" s="242"/>
      <c r="M71" s="242"/>
      <c r="N71" s="242"/>
      <c r="O71" s="242"/>
      <c r="P71" s="40"/>
      <c r="Q71" s="40"/>
    </row>
    <row r="72" spans="1:17" x14ac:dyDescent="0.25">
      <c r="A72" s="37" t="s">
        <v>119</v>
      </c>
      <c r="B72" s="28"/>
      <c r="C72" s="37">
        <f>SUM(C67:C71)</f>
        <v>0</v>
      </c>
      <c r="D72" s="36"/>
      <c r="E72" s="36"/>
      <c r="F72" s="36"/>
      <c r="G72" s="36"/>
      <c r="H72" s="36"/>
      <c r="I72" s="36"/>
      <c r="J72" s="36"/>
      <c r="K72" s="36"/>
      <c r="L72" s="36"/>
      <c r="M72" s="36"/>
      <c r="N72" s="36"/>
      <c r="O72" s="36"/>
      <c r="P72" s="40"/>
      <c r="Q72" s="40"/>
    </row>
    <row r="73" spans="1:17" x14ac:dyDescent="0.25">
      <c r="A73" s="36"/>
      <c r="B73" s="36"/>
      <c r="C73" s="36"/>
      <c r="D73" s="36"/>
      <c r="E73" s="40"/>
      <c r="F73" s="40"/>
      <c r="G73" s="40"/>
      <c r="H73" s="40"/>
      <c r="I73" s="40"/>
      <c r="J73" s="40"/>
      <c r="K73" s="40"/>
      <c r="L73" s="40"/>
      <c r="M73" s="40"/>
      <c r="N73" s="40"/>
      <c r="O73" s="40"/>
      <c r="P73" s="40"/>
      <c r="Q73" s="40"/>
    </row>
    <row r="74" spans="1:17" ht="25.5" x14ac:dyDescent="0.25">
      <c r="A74" s="26" t="s">
        <v>203</v>
      </c>
      <c r="B74" s="26" t="s">
        <v>161</v>
      </c>
      <c r="C74" s="26" t="s">
        <v>162</v>
      </c>
      <c r="D74" s="26" t="s">
        <v>193</v>
      </c>
      <c r="E74" s="43" t="s">
        <v>71</v>
      </c>
      <c r="F74" s="44" t="s">
        <v>170</v>
      </c>
      <c r="G74" s="243" t="s">
        <v>172</v>
      </c>
      <c r="H74" s="243"/>
      <c r="I74" s="243"/>
      <c r="J74" s="245" t="s">
        <v>171</v>
      </c>
      <c r="K74" s="245"/>
      <c r="L74" s="245"/>
      <c r="M74" s="243" t="s">
        <v>173</v>
      </c>
      <c r="N74" s="243"/>
      <c r="O74" s="243"/>
      <c r="P74" s="40"/>
      <c r="Q74" s="40"/>
    </row>
    <row r="75" spans="1:17" x14ac:dyDescent="0.25">
      <c r="A75" s="26" t="s">
        <v>204</v>
      </c>
      <c r="B75" s="27" t="s">
        <v>205</v>
      </c>
      <c r="C75" s="41"/>
      <c r="D75" s="41" t="s">
        <v>176</v>
      </c>
      <c r="E75" s="42">
        <v>2012</v>
      </c>
      <c r="F75" s="42"/>
      <c r="G75" s="244" t="s">
        <v>206</v>
      </c>
      <c r="H75" s="244"/>
      <c r="I75" s="244"/>
      <c r="J75" s="244"/>
      <c r="K75" s="244"/>
      <c r="L75" s="244"/>
      <c r="M75" s="244" t="s">
        <v>207</v>
      </c>
      <c r="N75" s="244"/>
      <c r="O75" s="244"/>
      <c r="P75" s="40"/>
      <c r="Q75" s="40"/>
    </row>
    <row r="76" spans="1:17" ht="32.450000000000003" customHeight="1" x14ac:dyDescent="0.25">
      <c r="A76" s="26" t="s">
        <v>208</v>
      </c>
      <c r="B76" s="27" t="s">
        <v>209</v>
      </c>
      <c r="C76" s="41"/>
      <c r="D76" s="41"/>
      <c r="E76" s="42"/>
      <c r="F76" s="42"/>
      <c r="G76" s="244" t="s">
        <v>210</v>
      </c>
      <c r="H76" s="244"/>
      <c r="I76" s="244"/>
      <c r="J76" s="244"/>
      <c r="K76" s="244"/>
      <c r="L76" s="244"/>
      <c r="M76" s="244" t="s">
        <v>211</v>
      </c>
      <c r="N76" s="244"/>
      <c r="O76" s="244"/>
      <c r="P76" s="40"/>
      <c r="Q76" s="40"/>
    </row>
    <row r="77" spans="1:17" x14ac:dyDescent="0.25">
      <c r="A77" s="26" t="s">
        <v>212</v>
      </c>
      <c r="B77" s="27"/>
      <c r="C77" s="41"/>
      <c r="D77" s="41"/>
      <c r="E77" s="42"/>
      <c r="F77" s="42"/>
      <c r="G77" s="244"/>
      <c r="H77" s="244"/>
      <c r="I77" s="244"/>
      <c r="J77" s="244"/>
      <c r="K77" s="244"/>
      <c r="L77" s="244"/>
      <c r="M77" s="244"/>
      <c r="N77" s="244"/>
      <c r="O77" s="244"/>
      <c r="P77" s="40"/>
      <c r="Q77" s="40"/>
    </row>
    <row r="78" spans="1:17" x14ac:dyDescent="0.25">
      <c r="A78" s="26" t="s">
        <v>213</v>
      </c>
      <c r="B78" s="27"/>
      <c r="C78" s="41"/>
      <c r="D78" s="41"/>
      <c r="E78" s="42"/>
      <c r="F78" s="42"/>
      <c r="G78" s="244"/>
      <c r="H78" s="244"/>
      <c r="I78" s="244"/>
      <c r="J78" s="244"/>
      <c r="K78" s="244"/>
      <c r="L78" s="244"/>
      <c r="M78" s="244"/>
      <c r="N78" s="244"/>
      <c r="O78" s="244"/>
      <c r="P78" s="40"/>
      <c r="Q78" s="40"/>
    </row>
    <row r="79" spans="1:17" x14ac:dyDescent="0.25">
      <c r="A79" s="26" t="s">
        <v>214</v>
      </c>
      <c r="B79" s="27"/>
      <c r="C79" s="41"/>
      <c r="D79" s="41"/>
      <c r="E79" s="42"/>
      <c r="F79" s="42"/>
      <c r="G79" s="244"/>
      <c r="H79" s="244"/>
      <c r="I79" s="244"/>
      <c r="J79" s="244"/>
      <c r="K79" s="244"/>
      <c r="L79" s="244"/>
      <c r="M79" s="244"/>
      <c r="N79" s="244"/>
      <c r="O79" s="244"/>
      <c r="P79" s="40"/>
      <c r="Q79" s="40"/>
    </row>
    <row r="80" spans="1:17" x14ac:dyDescent="0.25">
      <c r="A80" s="26" t="s">
        <v>119</v>
      </c>
      <c r="B80" s="26"/>
      <c r="C80" s="26">
        <f>SUM(C75:C79)</f>
        <v>0</v>
      </c>
      <c r="D80" s="36"/>
      <c r="E80" s="36"/>
      <c r="F80" s="36"/>
      <c r="G80" s="36"/>
      <c r="H80" s="36"/>
      <c r="I80" s="36"/>
      <c r="J80" s="36"/>
      <c r="K80" s="36"/>
      <c r="L80" s="36"/>
      <c r="M80" s="36"/>
      <c r="N80" s="36"/>
      <c r="O80" s="36"/>
      <c r="P80" s="40"/>
      <c r="Q80" s="40"/>
    </row>
    <row r="81" spans="1:17" x14ac:dyDescent="0.25">
      <c r="A81" s="36"/>
      <c r="B81" s="36"/>
      <c r="C81" s="36"/>
      <c r="D81" s="36"/>
      <c r="E81" s="40"/>
      <c r="F81" s="40"/>
      <c r="G81" s="40"/>
      <c r="H81" s="40"/>
      <c r="I81" s="40"/>
      <c r="J81" s="40"/>
      <c r="K81" s="40"/>
      <c r="L81" s="40"/>
      <c r="M81" s="40"/>
      <c r="N81" s="40"/>
      <c r="O81" s="40"/>
      <c r="P81" s="40"/>
      <c r="Q81" s="40"/>
    </row>
    <row r="82" spans="1:17" ht="25.5" x14ac:dyDescent="0.25">
      <c r="A82" s="45" t="s">
        <v>215</v>
      </c>
      <c r="B82" s="45" t="s">
        <v>161</v>
      </c>
      <c r="C82" s="45" t="s">
        <v>162</v>
      </c>
      <c r="D82" s="45" t="s">
        <v>193</v>
      </c>
      <c r="E82" s="46" t="s">
        <v>71</v>
      </c>
      <c r="F82" s="47" t="s">
        <v>170</v>
      </c>
      <c r="G82" s="246" t="s">
        <v>172</v>
      </c>
      <c r="H82" s="246"/>
      <c r="I82" s="246"/>
      <c r="J82" s="247" t="s">
        <v>171</v>
      </c>
      <c r="K82" s="247"/>
      <c r="L82" s="247"/>
      <c r="M82" s="246" t="s">
        <v>173</v>
      </c>
      <c r="N82" s="246"/>
      <c r="O82" s="246"/>
      <c r="P82" s="40"/>
      <c r="Q82" s="40"/>
    </row>
    <row r="83" spans="1:17" x14ac:dyDescent="0.25">
      <c r="A83" s="45" t="s">
        <v>216</v>
      </c>
      <c r="B83" s="27" t="s">
        <v>217</v>
      </c>
      <c r="C83" s="41"/>
      <c r="D83" s="41"/>
      <c r="E83" s="41"/>
      <c r="F83" s="41"/>
      <c r="G83" s="241"/>
      <c r="H83" s="241"/>
      <c r="I83" s="241"/>
      <c r="J83" s="241"/>
      <c r="K83" s="241"/>
      <c r="L83" s="241"/>
      <c r="M83" s="241"/>
      <c r="N83" s="241"/>
      <c r="O83" s="241"/>
      <c r="P83" s="36"/>
      <c r="Q83" s="36"/>
    </row>
    <row r="84" spans="1:17" x14ac:dyDescent="0.25">
      <c r="A84" s="45" t="s">
        <v>218</v>
      </c>
      <c r="B84" s="27" t="s">
        <v>219</v>
      </c>
      <c r="C84" s="41"/>
      <c r="D84" s="41"/>
      <c r="E84" s="41"/>
      <c r="F84" s="41"/>
      <c r="G84" s="241"/>
      <c r="H84" s="241"/>
      <c r="I84" s="241"/>
      <c r="J84" s="241"/>
      <c r="K84" s="241"/>
      <c r="L84" s="241"/>
      <c r="M84" s="241"/>
      <c r="N84" s="241"/>
      <c r="O84" s="241"/>
      <c r="P84" s="36"/>
      <c r="Q84" s="36"/>
    </row>
    <row r="85" spans="1:17" x14ac:dyDescent="0.25">
      <c r="A85" s="45" t="s">
        <v>220</v>
      </c>
      <c r="B85" s="27"/>
      <c r="C85" s="41"/>
      <c r="D85" s="41"/>
      <c r="E85" s="41"/>
      <c r="F85" s="41"/>
      <c r="G85" s="241"/>
      <c r="H85" s="241"/>
      <c r="I85" s="241"/>
      <c r="J85" s="241"/>
      <c r="K85" s="241"/>
      <c r="L85" s="241"/>
      <c r="M85" s="241"/>
      <c r="N85" s="241"/>
      <c r="O85" s="241"/>
      <c r="P85" s="36"/>
      <c r="Q85" s="36"/>
    </row>
    <row r="86" spans="1:17" x14ac:dyDescent="0.25">
      <c r="A86" s="45" t="s">
        <v>221</v>
      </c>
      <c r="B86" s="27"/>
      <c r="C86" s="41"/>
      <c r="D86" s="41"/>
      <c r="E86" s="41"/>
      <c r="F86" s="41"/>
      <c r="G86" s="241"/>
      <c r="H86" s="241"/>
      <c r="I86" s="241"/>
      <c r="J86" s="241"/>
      <c r="K86" s="241"/>
      <c r="L86" s="241"/>
      <c r="M86" s="241"/>
      <c r="N86" s="241"/>
      <c r="O86" s="241"/>
      <c r="P86" s="36"/>
      <c r="Q86" s="36"/>
    </row>
    <row r="87" spans="1:17" x14ac:dyDescent="0.25">
      <c r="A87" s="45" t="s">
        <v>222</v>
      </c>
      <c r="B87" s="27"/>
      <c r="C87" s="41"/>
      <c r="D87" s="41"/>
      <c r="E87" s="41"/>
      <c r="F87" s="41"/>
      <c r="G87" s="241"/>
      <c r="H87" s="241"/>
      <c r="I87" s="241"/>
      <c r="J87" s="241"/>
      <c r="K87" s="241"/>
      <c r="L87" s="241"/>
      <c r="M87" s="241"/>
      <c r="N87" s="241"/>
      <c r="O87" s="241"/>
      <c r="P87" s="36"/>
      <c r="Q87" s="36"/>
    </row>
    <row r="88" spans="1:17" x14ac:dyDescent="0.25">
      <c r="A88" s="45" t="s">
        <v>119</v>
      </c>
      <c r="B88" s="17"/>
      <c r="C88" s="45">
        <f>SUM(C85:C87)</f>
        <v>0</v>
      </c>
      <c r="D88" s="36"/>
      <c r="E88" s="36"/>
      <c r="F88" s="36"/>
      <c r="G88" s="36"/>
      <c r="H88" s="36"/>
      <c r="I88" s="36"/>
      <c r="J88" s="36"/>
      <c r="K88" s="36"/>
      <c r="L88" s="36"/>
      <c r="M88" s="36"/>
      <c r="N88" s="36"/>
      <c r="O88" s="36"/>
      <c r="P88" s="36"/>
      <c r="Q88" s="36"/>
    </row>
    <row r="89" spans="1:17" x14ac:dyDescent="0.25">
      <c r="A89" s="36"/>
      <c r="B89" s="36"/>
      <c r="C89" s="36"/>
      <c r="D89" s="36"/>
      <c r="E89" s="36"/>
      <c r="F89" s="36"/>
      <c r="G89" s="36"/>
      <c r="H89" s="36"/>
      <c r="I89" s="36"/>
      <c r="J89" s="36"/>
      <c r="K89" s="36"/>
      <c r="L89" s="36"/>
      <c r="M89" s="36"/>
      <c r="N89" s="36"/>
      <c r="O89" s="36"/>
      <c r="P89" s="36"/>
      <c r="Q89" s="36"/>
    </row>
    <row r="90" spans="1:17" ht="25.5" x14ac:dyDescent="0.25">
      <c r="A90" s="48" t="s">
        <v>93</v>
      </c>
      <c r="B90" s="48" t="s">
        <v>161</v>
      </c>
      <c r="C90" s="48" t="s">
        <v>162</v>
      </c>
      <c r="D90" s="48" t="s">
        <v>223</v>
      </c>
      <c r="E90" s="49" t="s">
        <v>71</v>
      </c>
      <c r="F90" s="50" t="s">
        <v>170</v>
      </c>
      <c r="G90" s="238" t="s">
        <v>172</v>
      </c>
      <c r="H90" s="238"/>
      <c r="I90" s="238"/>
      <c r="J90" s="239" t="s">
        <v>171</v>
      </c>
      <c r="K90" s="239"/>
      <c r="L90" s="239"/>
      <c r="M90" s="238" t="s">
        <v>173</v>
      </c>
      <c r="N90" s="238"/>
      <c r="O90" s="238"/>
      <c r="P90" s="36"/>
      <c r="Q90" s="36"/>
    </row>
    <row r="91" spans="1:17" x14ac:dyDescent="0.25">
      <c r="A91" s="48" t="s">
        <v>224</v>
      </c>
      <c r="B91" s="41" t="s">
        <v>225</v>
      </c>
      <c r="C91" s="41"/>
      <c r="D91" s="41"/>
      <c r="E91" s="41">
        <v>1999</v>
      </c>
      <c r="F91" s="41"/>
      <c r="G91" s="225"/>
      <c r="H91" s="225"/>
      <c r="I91" s="225"/>
      <c r="J91" s="225"/>
      <c r="K91" s="225"/>
      <c r="L91" s="225"/>
      <c r="M91" s="225"/>
      <c r="N91" s="225"/>
      <c r="O91" s="225"/>
      <c r="P91" s="36"/>
      <c r="Q91" s="36"/>
    </row>
    <row r="92" spans="1:17" x14ac:dyDescent="0.25">
      <c r="A92" s="48" t="s">
        <v>226</v>
      </c>
      <c r="B92" s="41" t="s">
        <v>227</v>
      </c>
      <c r="C92" s="41"/>
      <c r="D92" s="41"/>
      <c r="E92" s="41"/>
      <c r="F92" s="41"/>
      <c r="G92" s="225"/>
      <c r="H92" s="225"/>
      <c r="I92" s="225"/>
      <c r="J92" s="225"/>
      <c r="K92" s="225"/>
      <c r="L92" s="225"/>
      <c r="M92" s="225"/>
      <c r="N92" s="225"/>
      <c r="O92" s="225"/>
      <c r="P92" s="36"/>
      <c r="Q92" s="36"/>
    </row>
    <row r="93" spans="1:17" x14ac:dyDescent="0.25">
      <c r="A93" s="48" t="s">
        <v>228</v>
      </c>
      <c r="B93" s="41" t="s">
        <v>229</v>
      </c>
      <c r="C93" s="41"/>
      <c r="D93" s="41"/>
      <c r="E93" s="41"/>
      <c r="F93" s="41"/>
      <c r="G93" s="225"/>
      <c r="H93" s="225"/>
      <c r="I93" s="225"/>
      <c r="J93" s="225"/>
      <c r="K93" s="225"/>
      <c r="L93" s="225"/>
      <c r="M93" s="225"/>
      <c r="N93" s="225"/>
      <c r="O93" s="225"/>
      <c r="P93" s="36"/>
      <c r="Q93" s="36"/>
    </row>
    <row r="94" spans="1:17" x14ac:dyDescent="0.25">
      <c r="A94" s="48" t="s">
        <v>230</v>
      </c>
      <c r="B94" s="41"/>
      <c r="C94" s="41"/>
      <c r="D94" s="41"/>
      <c r="E94" s="41"/>
      <c r="F94" s="41"/>
      <c r="G94" s="225"/>
      <c r="H94" s="225"/>
      <c r="I94" s="225"/>
      <c r="J94" s="225"/>
      <c r="K94" s="225"/>
      <c r="L94" s="225"/>
      <c r="M94" s="225"/>
      <c r="N94" s="225"/>
      <c r="O94" s="225"/>
      <c r="P94" s="36"/>
      <c r="Q94" s="36"/>
    </row>
    <row r="95" spans="1:17" x14ac:dyDescent="0.25">
      <c r="A95" s="48" t="s">
        <v>231</v>
      </c>
      <c r="B95" s="41"/>
      <c r="C95" s="41"/>
      <c r="D95" s="41"/>
      <c r="E95" s="41"/>
      <c r="F95" s="41"/>
      <c r="G95" s="225"/>
      <c r="H95" s="225"/>
      <c r="I95" s="225"/>
      <c r="J95" s="225"/>
      <c r="K95" s="225"/>
      <c r="L95" s="225"/>
      <c r="M95" s="225"/>
      <c r="N95" s="225"/>
      <c r="O95" s="225"/>
      <c r="P95" s="36"/>
      <c r="Q95" s="36"/>
    </row>
    <row r="96" spans="1:17" x14ac:dyDescent="0.25">
      <c r="A96" s="48" t="s">
        <v>232</v>
      </c>
      <c r="B96" s="41"/>
      <c r="C96" s="41"/>
      <c r="D96" s="41"/>
      <c r="E96" s="41"/>
      <c r="F96" s="41"/>
      <c r="G96" s="225"/>
      <c r="H96" s="225"/>
      <c r="I96" s="225"/>
      <c r="J96" s="225"/>
      <c r="K96" s="225"/>
      <c r="L96" s="225"/>
      <c r="M96" s="225"/>
      <c r="N96" s="225"/>
      <c r="O96" s="225"/>
      <c r="P96" s="36"/>
      <c r="Q96" s="36"/>
    </row>
    <row r="97" spans="1:17" x14ac:dyDescent="0.25">
      <c r="A97" s="48" t="s">
        <v>233</v>
      </c>
      <c r="B97" s="41"/>
      <c r="C97" s="41"/>
      <c r="D97" s="41"/>
      <c r="E97" s="41"/>
      <c r="F97" s="41"/>
      <c r="G97" s="225"/>
      <c r="H97" s="225"/>
      <c r="I97" s="225"/>
      <c r="J97" s="225"/>
      <c r="K97" s="225"/>
      <c r="L97" s="225"/>
      <c r="M97" s="225"/>
      <c r="N97" s="225"/>
      <c r="O97" s="225"/>
      <c r="P97" s="36"/>
      <c r="Q97" s="36"/>
    </row>
    <row r="98" spans="1:17" x14ac:dyDescent="0.25">
      <c r="A98" s="48" t="s">
        <v>119</v>
      </c>
      <c r="B98" s="51"/>
      <c r="C98" s="51">
        <f>SUM(C95:C97)</f>
        <v>0</v>
      </c>
      <c r="D98" s="51">
        <f>SUM(D95:D97)</f>
        <v>0</v>
      </c>
      <c r="E98" s="36"/>
      <c r="F98" s="36"/>
      <c r="G98" s="36"/>
      <c r="H98" s="36"/>
      <c r="I98" s="36"/>
      <c r="J98" s="36"/>
      <c r="K98" s="36"/>
      <c r="L98" s="36"/>
      <c r="M98" s="36"/>
      <c r="N98" s="36"/>
      <c r="O98" s="36"/>
      <c r="P98" s="36"/>
      <c r="Q98" s="36"/>
    </row>
    <row r="99" spans="1:17" x14ac:dyDescent="0.25">
      <c r="A99" s="36"/>
      <c r="B99" s="36"/>
      <c r="C99" s="36"/>
      <c r="D99" s="36"/>
      <c r="E99" s="36"/>
      <c r="F99" s="36"/>
      <c r="G99" s="36"/>
      <c r="H99" s="36"/>
      <c r="I99" s="36"/>
      <c r="J99" s="36"/>
      <c r="K99" s="36"/>
      <c r="L99" s="36"/>
      <c r="M99" s="36"/>
      <c r="N99" s="36"/>
      <c r="O99" s="36"/>
      <c r="P99" s="36"/>
      <c r="Q99" s="36"/>
    </row>
    <row r="100" spans="1:17" ht="25.5" x14ac:dyDescent="0.25">
      <c r="A100" s="48" t="s">
        <v>94</v>
      </c>
      <c r="B100" s="48" t="s">
        <v>161</v>
      </c>
      <c r="C100" s="48" t="s">
        <v>162</v>
      </c>
      <c r="D100" s="48" t="s">
        <v>223</v>
      </c>
      <c r="E100" s="49" t="s">
        <v>71</v>
      </c>
      <c r="F100" s="50" t="s">
        <v>170</v>
      </c>
      <c r="G100" s="238" t="s">
        <v>172</v>
      </c>
      <c r="H100" s="238"/>
      <c r="I100" s="238"/>
      <c r="J100" s="239" t="s">
        <v>171</v>
      </c>
      <c r="K100" s="239"/>
      <c r="L100" s="239"/>
      <c r="M100" s="238" t="s">
        <v>173</v>
      </c>
      <c r="N100" s="238"/>
      <c r="O100" s="238"/>
      <c r="P100" s="36"/>
      <c r="Q100" s="36"/>
    </row>
    <row r="101" spans="1:17" ht="25.9" customHeight="1" x14ac:dyDescent="0.25">
      <c r="A101" s="48" t="s">
        <v>234</v>
      </c>
      <c r="B101" s="41" t="s">
        <v>235</v>
      </c>
      <c r="C101" s="41"/>
      <c r="D101" s="41"/>
      <c r="E101" s="41">
        <v>1999</v>
      </c>
      <c r="F101" s="41"/>
      <c r="G101" s="225"/>
      <c r="H101" s="225"/>
      <c r="I101" s="225"/>
      <c r="J101" s="225"/>
      <c r="K101" s="225"/>
      <c r="L101" s="225"/>
      <c r="M101" s="225"/>
      <c r="N101" s="225"/>
      <c r="O101" s="225"/>
      <c r="P101" s="36"/>
      <c r="Q101" s="36"/>
    </row>
    <row r="102" spans="1:17" x14ac:dyDescent="0.25">
      <c r="A102" s="48" t="s">
        <v>236</v>
      </c>
      <c r="B102" s="41"/>
      <c r="C102" s="41"/>
      <c r="D102" s="41"/>
      <c r="E102" s="41"/>
      <c r="F102" s="41"/>
      <c r="G102" s="225"/>
      <c r="H102" s="225"/>
      <c r="I102" s="225"/>
      <c r="J102" s="225"/>
      <c r="K102" s="225"/>
      <c r="L102" s="225"/>
      <c r="M102" s="225"/>
      <c r="N102" s="225"/>
      <c r="O102" s="225"/>
      <c r="P102" s="36"/>
      <c r="Q102" s="36"/>
    </row>
    <row r="103" spans="1:17" x14ac:dyDescent="0.25">
      <c r="A103" s="48" t="s">
        <v>236</v>
      </c>
      <c r="B103" s="41"/>
      <c r="C103" s="41"/>
      <c r="D103" s="41"/>
      <c r="E103" s="41"/>
      <c r="F103" s="41"/>
      <c r="G103" s="225"/>
      <c r="H103" s="225"/>
      <c r="I103" s="225"/>
      <c r="J103" s="225"/>
      <c r="K103" s="225"/>
      <c r="L103" s="225"/>
      <c r="M103" s="225"/>
      <c r="N103" s="225"/>
      <c r="O103" s="225"/>
      <c r="P103" s="36"/>
      <c r="Q103" s="36"/>
    </row>
    <row r="104" spans="1:17" x14ac:dyDescent="0.25">
      <c r="A104" s="48" t="s">
        <v>119</v>
      </c>
      <c r="B104" s="51"/>
      <c r="C104" s="51">
        <f>SUM(C101:C103)</f>
        <v>0</v>
      </c>
      <c r="D104" s="51">
        <f>SUM(D101:D103)</f>
        <v>0</v>
      </c>
      <c r="E104" s="36"/>
      <c r="F104" s="36"/>
      <c r="G104" s="36"/>
      <c r="H104" s="36"/>
      <c r="I104" s="36"/>
      <c r="J104" s="36"/>
      <c r="K104" s="36"/>
      <c r="L104" s="36"/>
      <c r="M104" s="36"/>
      <c r="N104" s="36"/>
      <c r="O104" s="36"/>
      <c r="P104" s="36"/>
      <c r="Q104" s="36"/>
    </row>
    <row r="105" spans="1:17" x14ac:dyDescent="0.25">
      <c r="A105" s="36"/>
      <c r="B105" s="36"/>
      <c r="C105" s="36"/>
      <c r="D105" s="36"/>
      <c r="E105" s="36"/>
      <c r="F105" s="36"/>
      <c r="G105" s="36"/>
      <c r="H105" s="36"/>
      <c r="I105" s="36"/>
      <c r="J105" s="36"/>
      <c r="K105" s="36"/>
      <c r="L105" s="36"/>
      <c r="M105" s="36"/>
      <c r="N105" s="36"/>
      <c r="O105" s="36"/>
      <c r="P105" s="36"/>
      <c r="Q105" s="36"/>
    </row>
    <row r="106" spans="1:17" ht="25.5" x14ac:dyDescent="0.25">
      <c r="A106" s="68" t="s">
        <v>237</v>
      </c>
      <c r="B106" s="68" t="s">
        <v>161</v>
      </c>
      <c r="C106" s="68" t="s">
        <v>162</v>
      </c>
      <c r="D106" s="68" t="s">
        <v>223</v>
      </c>
      <c r="E106" s="69" t="s">
        <v>71</v>
      </c>
      <c r="F106" s="70" t="s">
        <v>170</v>
      </c>
      <c r="G106" s="234" t="s">
        <v>172</v>
      </c>
      <c r="H106" s="234"/>
      <c r="I106" s="234"/>
      <c r="J106" s="235" t="s">
        <v>171</v>
      </c>
      <c r="K106" s="235"/>
      <c r="L106" s="235"/>
      <c r="M106" s="234" t="s">
        <v>173</v>
      </c>
      <c r="N106" s="234"/>
      <c r="O106" s="234"/>
      <c r="P106" s="36"/>
      <c r="Q106" s="36"/>
    </row>
    <row r="107" spans="1:17" x14ac:dyDescent="0.25">
      <c r="A107" s="68" t="s">
        <v>238</v>
      </c>
      <c r="B107" s="41"/>
      <c r="C107" s="41"/>
      <c r="D107" s="41"/>
      <c r="E107" s="41"/>
      <c r="F107" s="41"/>
      <c r="G107" s="225"/>
      <c r="H107" s="225"/>
      <c r="I107" s="225"/>
      <c r="J107" s="225"/>
      <c r="K107" s="225"/>
      <c r="L107" s="225"/>
      <c r="M107" s="225"/>
      <c r="N107" s="225"/>
      <c r="O107" s="225"/>
      <c r="P107" s="36"/>
      <c r="Q107" s="36"/>
    </row>
    <row r="108" spans="1:17" x14ac:dyDescent="0.25">
      <c r="A108" s="68" t="s">
        <v>239</v>
      </c>
      <c r="B108" s="41"/>
      <c r="C108" s="41"/>
      <c r="D108" s="41"/>
      <c r="E108" s="41"/>
      <c r="F108" s="41"/>
      <c r="G108" s="225"/>
      <c r="H108" s="225"/>
      <c r="I108" s="225"/>
      <c r="J108" s="225"/>
      <c r="K108" s="225"/>
      <c r="L108" s="225"/>
      <c r="M108" s="225"/>
      <c r="N108" s="225"/>
      <c r="O108" s="225"/>
      <c r="P108" s="36"/>
      <c r="Q108" s="36"/>
    </row>
    <row r="109" spans="1:17" x14ac:dyDescent="0.25">
      <c r="A109" s="68" t="s">
        <v>240</v>
      </c>
      <c r="B109" s="41"/>
      <c r="C109" s="41"/>
      <c r="D109" s="41"/>
      <c r="E109" s="41"/>
      <c r="F109" s="41"/>
      <c r="G109" s="225"/>
      <c r="H109" s="225"/>
      <c r="I109" s="225"/>
      <c r="J109" s="225"/>
      <c r="K109" s="225"/>
      <c r="L109" s="225"/>
      <c r="M109" s="225"/>
      <c r="N109" s="225"/>
      <c r="O109" s="225"/>
      <c r="P109" s="36"/>
      <c r="Q109" s="36"/>
    </row>
    <row r="110" spans="1:17" x14ac:dyDescent="0.25">
      <c r="A110" s="68" t="s">
        <v>241</v>
      </c>
      <c r="B110" s="41"/>
      <c r="C110" s="41"/>
      <c r="D110" s="41"/>
      <c r="E110" s="41"/>
      <c r="F110" s="41"/>
      <c r="G110" s="225"/>
      <c r="H110" s="225"/>
      <c r="I110" s="225"/>
      <c r="J110" s="225"/>
      <c r="K110" s="225"/>
      <c r="L110" s="225"/>
      <c r="M110" s="225"/>
      <c r="N110" s="225"/>
      <c r="O110" s="225"/>
      <c r="P110" s="36"/>
      <c r="Q110" s="36"/>
    </row>
    <row r="111" spans="1:17" x14ac:dyDescent="0.25">
      <c r="A111" s="68"/>
      <c r="B111" s="41"/>
      <c r="C111" s="41"/>
      <c r="D111" s="41"/>
      <c r="E111" s="41"/>
      <c r="F111" s="41"/>
      <c r="G111" s="225"/>
      <c r="H111" s="225"/>
      <c r="I111" s="225"/>
      <c r="J111" s="225"/>
      <c r="K111" s="225"/>
      <c r="L111" s="225"/>
      <c r="M111" s="225"/>
      <c r="N111" s="225"/>
      <c r="O111" s="225"/>
      <c r="P111" s="36"/>
      <c r="Q111" s="36"/>
    </row>
    <row r="112" spans="1:17" x14ac:dyDescent="0.25">
      <c r="A112" s="68"/>
      <c r="B112" s="41"/>
      <c r="C112" s="41"/>
      <c r="D112" s="41"/>
      <c r="E112" s="41"/>
      <c r="F112" s="41"/>
      <c r="G112" s="225"/>
      <c r="H112" s="225"/>
      <c r="I112" s="225"/>
      <c r="J112" s="225"/>
      <c r="K112" s="225"/>
      <c r="L112" s="225"/>
      <c r="M112" s="225"/>
      <c r="N112" s="225"/>
      <c r="O112" s="225"/>
      <c r="P112" s="36"/>
      <c r="Q112" s="36"/>
    </row>
    <row r="113" spans="1:17" x14ac:dyDescent="0.25">
      <c r="A113" s="73" t="s">
        <v>242</v>
      </c>
      <c r="B113" s="41"/>
      <c r="C113" s="41"/>
      <c r="D113" s="41"/>
      <c r="E113" s="41"/>
      <c r="F113" s="41"/>
      <c r="G113" s="225"/>
      <c r="H113" s="225"/>
      <c r="I113" s="225"/>
      <c r="J113" s="225"/>
      <c r="K113" s="225"/>
      <c r="L113" s="225"/>
      <c r="M113" s="225"/>
      <c r="N113" s="225"/>
      <c r="O113" s="225"/>
      <c r="P113" s="36"/>
      <c r="Q113" s="36"/>
    </row>
    <row r="114" spans="1:17" ht="15.75" thickBot="1" x14ac:dyDescent="0.3">
      <c r="A114" s="36"/>
      <c r="B114" s="36"/>
      <c r="C114" s="36"/>
      <c r="D114" s="36"/>
      <c r="E114" s="36"/>
      <c r="F114" s="36"/>
      <c r="G114" s="36"/>
      <c r="H114" s="36"/>
      <c r="I114" s="36"/>
      <c r="J114" s="36"/>
      <c r="K114" s="36"/>
      <c r="L114" s="36"/>
      <c r="M114" s="36"/>
      <c r="N114" s="36"/>
      <c r="O114" s="36"/>
      <c r="P114" s="36"/>
      <c r="Q114" s="36"/>
    </row>
    <row r="115" spans="1:17" ht="15.75" thickBot="1" x14ac:dyDescent="0.3">
      <c r="A115" s="63" t="s">
        <v>243</v>
      </c>
      <c r="B115" s="64"/>
      <c r="C115" s="64"/>
      <c r="D115" s="64"/>
      <c r="E115" s="64"/>
      <c r="F115" s="64"/>
      <c r="G115" s="64"/>
      <c r="H115" s="64"/>
      <c r="I115" s="64"/>
      <c r="J115" s="64"/>
      <c r="K115" s="64"/>
      <c r="L115" s="64"/>
      <c r="M115" s="64"/>
      <c r="N115" s="64"/>
      <c r="O115" s="64"/>
      <c r="P115" s="65"/>
      <c r="Q115" s="36"/>
    </row>
    <row r="116" spans="1:17" x14ac:dyDescent="0.25">
      <c r="A116" s="36"/>
      <c r="B116" s="36"/>
      <c r="C116" s="36"/>
      <c r="D116" s="36"/>
      <c r="E116" s="36"/>
      <c r="F116" s="36"/>
      <c r="G116" s="36"/>
      <c r="H116" s="36"/>
      <c r="I116" s="36"/>
      <c r="J116" s="36"/>
      <c r="K116" s="36"/>
      <c r="L116" s="36"/>
      <c r="M116" s="36"/>
      <c r="N116" s="36"/>
      <c r="O116" s="36"/>
      <c r="P116" s="36"/>
      <c r="Q116" s="36"/>
    </row>
    <row r="117" spans="1:17" s="1" customFormat="1" ht="30" x14ac:dyDescent="0.25">
      <c r="A117" s="52" t="s">
        <v>244</v>
      </c>
      <c r="B117" s="52" t="s">
        <v>245</v>
      </c>
      <c r="C117" s="52" t="s">
        <v>69</v>
      </c>
      <c r="D117" s="52" t="s">
        <v>193</v>
      </c>
      <c r="E117" s="52" t="s">
        <v>246</v>
      </c>
      <c r="F117" s="52" t="s">
        <v>247</v>
      </c>
      <c r="G117" s="52" t="s">
        <v>248</v>
      </c>
      <c r="H117" s="233" t="s">
        <v>249</v>
      </c>
      <c r="I117" s="233"/>
      <c r="J117" s="233"/>
      <c r="K117" s="232" t="s">
        <v>173</v>
      </c>
      <c r="L117" s="232"/>
      <c r="M117" s="232"/>
      <c r="N117" s="232" t="s">
        <v>250</v>
      </c>
      <c r="O117" s="232"/>
      <c r="P117" s="232"/>
      <c r="Q117" s="53"/>
    </row>
    <row r="118" spans="1:17" ht="34.9" customHeight="1" x14ac:dyDescent="0.25">
      <c r="A118" s="67" t="s">
        <v>251</v>
      </c>
      <c r="B118" s="27" t="s">
        <v>252</v>
      </c>
      <c r="C118" s="41" t="s">
        <v>253</v>
      </c>
      <c r="D118" s="41">
        <v>1998</v>
      </c>
      <c r="E118" s="41" t="s">
        <v>254</v>
      </c>
      <c r="F118" s="41" t="s">
        <v>255</v>
      </c>
      <c r="G118" s="41" t="s">
        <v>256</v>
      </c>
      <c r="H118" s="228"/>
      <c r="I118" s="228"/>
      <c r="J118" s="228"/>
      <c r="K118" s="228"/>
      <c r="L118" s="228"/>
      <c r="M118" s="228"/>
      <c r="N118" s="228"/>
      <c r="O118" s="228"/>
      <c r="P118" s="228"/>
      <c r="Q118" s="36"/>
    </row>
    <row r="119" spans="1:17" ht="33" customHeight="1" x14ac:dyDescent="0.25">
      <c r="A119" s="67" t="s">
        <v>257</v>
      </c>
      <c r="B119" s="27" t="s">
        <v>258</v>
      </c>
      <c r="C119" s="41" t="s">
        <v>259</v>
      </c>
      <c r="D119" s="41" t="s">
        <v>260</v>
      </c>
      <c r="E119" s="41"/>
      <c r="F119" s="41"/>
      <c r="G119" s="41"/>
      <c r="H119" s="228"/>
      <c r="I119" s="228"/>
      <c r="J119" s="228"/>
      <c r="K119" s="264"/>
      <c r="L119" s="264"/>
      <c r="M119" s="264"/>
      <c r="N119" s="228"/>
      <c r="O119" s="228"/>
      <c r="P119" s="228"/>
      <c r="Q119" s="36"/>
    </row>
    <row r="120" spans="1:17" ht="34.9" customHeight="1" x14ac:dyDescent="0.25">
      <c r="A120" s="67" t="s">
        <v>261</v>
      </c>
      <c r="B120" s="27" t="s">
        <v>262</v>
      </c>
      <c r="C120" s="41" t="s">
        <v>263</v>
      </c>
      <c r="D120" s="41" t="s">
        <v>260</v>
      </c>
      <c r="E120" s="41" t="s">
        <v>264</v>
      </c>
      <c r="F120" s="41" t="s">
        <v>255</v>
      </c>
      <c r="G120" s="41"/>
      <c r="H120" s="225" t="s">
        <v>265</v>
      </c>
      <c r="I120" s="225"/>
      <c r="J120" s="225"/>
      <c r="K120" s="265" t="s">
        <v>266</v>
      </c>
      <c r="L120" s="265"/>
      <c r="M120" s="265"/>
      <c r="N120" s="225" t="s">
        <v>267</v>
      </c>
      <c r="O120" s="225"/>
      <c r="P120" s="225"/>
      <c r="Q120" s="36"/>
    </row>
    <row r="121" spans="1:17" x14ac:dyDescent="0.25">
      <c r="A121" s="36"/>
      <c r="B121" s="36"/>
      <c r="C121" s="36"/>
      <c r="D121" s="36"/>
      <c r="E121" s="36"/>
      <c r="F121" s="36"/>
      <c r="G121" s="36"/>
      <c r="H121" s="36"/>
      <c r="I121" s="36"/>
      <c r="J121" s="36"/>
      <c r="K121" s="36"/>
      <c r="L121" s="36"/>
      <c r="M121" s="36"/>
      <c r="N121" s="36"/>
      <c r="O121" s="36"/>
      <c r="P121" s="36"/>
      <c r="Q121" s="36"/>
    </row>
    <row r="122" spans="1:17" x14ac:dyDescent="0.25">
      <c r="A122" s="54" t="s">
        <v>268</v>
      </c>
      <c r="B122" s="229" t="s">
        <v>245</v>
      </c>
      <c r="C122" s="229"/>
      <c r="D122" s="54" t="s">
        <v>193</v>
      </c>
      <c r="E122" s="54" t="s">
        <v>269</v>
      </c>
      <c r="F122" s="54" t="s">
        <v>270</v>
      </c>
      <c r="G122" s="55" t="s">
        <v>248</v>
      </c>
      <c r="H122" s="230" t="s">
        <v>249</v>
      </c>
      <c r="I122" s="230"/>
      <c r="J122" s="230"/>
      <c r="K122" s="231" t="s">
        <v>173</v>
      </c>
      <c r="L122" s="231"/>
      <c r="M122" s="231"/>
      <c r="N122" s="231" t="s">
        <v>250</v>
      </c>
      <c r="O122" s="231"/>
      <c r="P122" s="231"/>
      <c r="Q122" s="36"/>
    </row>
    <row r="123" spans="1:17" ht="41.45" customHeight="1" x14ac:dyDescent="0.25">
      <c r="A123" s="54" t="s">
        <v>271</v>
      </c>
      <c r="B123" s="226" t="s">
        <v>272</v>
      </c>
      <c r="C123" s="226"/>
      <c r="D123" s="41" t="s">
        <v>273</v>
      </c>
      <c r="E123" s="41" t="s">
        <v>274</v>
      </c>
      <c r="F123" s="41" t="s">
        <v>275</v>
      </c>
      <c r="G123" s="41">
        <v>2016</v>
      </c>
      <c r="H123" s="225" t="s">
        <v>276</v>
      </c>
      <c r="I123" s="225"/>
      <c r="J123" s="225"/>
      <c r="K123" s="225" t="s">
        <v>277</v>
      </c>
      <c r="L123" s="225"/>
      <c r="M123" s="225"/>
      <c r="N123" s="225" t="s">
        <v>278</v>
      </c>
      <c r="O123" s="225"/>
      <c r="P123" s="225"/>
      <c r="Q123" s="36"/>
    </row>
    <row r="124" spans="1:17" ht="45" customHeight="1" x14ac:dyDescent="0.25">
      <c r="A124" s="54" t="s">
        <v>279</v>
      </c>
      <c r="B124" s="226" t="s">
        <v>280</v>
      </c>
      <c r="C124" s="226"/>
      <c r="D124" s="41" t="s">
        <v>281</v>
      </c>
      <c r="E124" s="41" t="s">
        <v>282</v>
      </c>
      <c r="F124" s="41"/>
      <c r="G124" s="41">
        <v>2010</v>
      </c>
      <c r="H124" s="225" t="s">
        <v>283</v>
      </c>
      <c r="I124" s="225"/>
      <c r="J124" s="225"/>
      <c r="K124" s="225" t="s">
        <v>284</v>
      </c>
      <c r="L124" s="225"/>
      <c r="M124" s="225"/>
      <c r="N124" s="225"/>
      <c r="O124" s="225"/>
      <c r="P124" s="225"/>
      <c r="Q124" s="36"/>
    </row>
    <row r="125" spans="1:17" x14ac:dyDescent="0.25">
      <c r="H125" s="227"/>
      <c r="I125" s="227"/>
      <c r="J125" s="227"/>
      <c r="K125" s="227"/>
      <c r="L125" s="227"/>
      <c r="M125" s="227"/>
      <c r="N125" s="227"/>
      <c r="O125" s="227"/>
      <c r="P125" s="227"/>
    </row>
    <row r="126" spans="1:17" s="1" customFormat="1" ht="30" x14ac:dyDescent="0.25">
      <c r="A126" s="52" t="s">
        <v>285</v>
      </c>
      <c r="B126" s="52" t="s">
        <v>245</v>
      </c>
      <c r="C126" s="52" t="s">
        <v>69</v>
      </c>
      <c r="D126" s="52" t="s">
        <v>193</v>
      </c>
      <c r="E126" s="52" t="s">
        <v>269</v>
      </c>
      <c r="F126" s="52" t="s">
        <v>286</v>
      </c>
      <c r="G126" s="52" t="s">
        <v>248</v>
      </c>
      <c r="H126" s="233" t="s">
        <v>249</v>
      </c>
      <c r="I126" s="233"/>
      <c r="J126" s="233"/>
      <c r="K126" s="232" t="s">
        <v>173</v>
      </c>
      <c r="L126" s="232"/>
      <c r="M126" s="232"/>
      <c r="N126" s="232" t="s">
        <v>250</v>
      </c>
      <c r="O126" s="232"/>
      <c r="P126" s="232"/>
      <c r="Q126" s="53"/>
    </row>
    <row r="127" spans="1:17" ht="42.6" customHeight="1" x14ac:dyDescent="0.25">
      <c r="A127" s="71" t="s">
        <v>287</v>
      </c>
      <c r="B127" s="27" t="s">
        <v>288</v>
      </c>
      <c r="C127" s="41" t="s">
        <v>289</v>
      </c>
      <c r="D127" s="41" t="s">
        <v>290</v>
      </c>
      <c r="E127" s="41" t="s">
        <v>291</v>
      </c>
      <c r="F127" s="41" t="s">
        <v>292</v>
      </c>
      <c r="G127" s="41" t="s">
        <v>256</v>
      </c>
      <c r="H127" s="225" t="s">
        <v>293</v>
      </c>
      <c r="I127" s="225"/>
      <c r="J127" s="225"/>
      <c r="K127" s="225" t="s">
        <v>294</v>
      </c>
      <c r="L127" s="225"/>
      <c r="M127" s="225"/>
      <c r="N127" s="225"/>
      <c r="O127" s="225"/>
      <c r="P127" s="225"/>
      <c r="Q127" s="36"/>
    </row>
    <row r="128" spans="1:17" ht="33" customHeight="1" x14ac:dyDescent="0.25">
      <c r="A128" s="71" t="s">
        <v>295</v>
      </c>
      <c r="B128" s="168"/>
      <c r="C128" s="41"/>
      <c r="D128" s="41"/>
      <c r="E128" s="41"/>
      <c r="F128" s="41"/>
      <c r="G128" s="41"/>
      <c r="H128" s="225"/>
      <c r="I128" s="225"/>
      <c r="J128" s="225"/>
      <c r="K128" s="225"/>
      <c r="L128" s="225"/>
      <c r="M128" s="225"/>
      <c r="N128" s="225"/>
      <c r="O128" s="225"/>
      <c r="P128" s="225"/>
      <c r="Q128" s="36"/>
    </row>
    <row r="129" spans="1:17" ht="34.9" customHeight="1" x14ac:dyDescent="0.25">
      <c r="A129" s="71" t="s">
        <v>296</v>
      </c>
      <c r="B129" s="168"/>
      <c r="C129" s="41"/>
      <c r="D129" s="41"/>
      <c r="E129" s="41"/>
      <c r="F129" s="41"/>
      <c r="G129" s="41"/>
      <c r="H129" s="225"/>
      <c r="I129" s="225"/>
      <c r="J129" s="225"/>
      <c r="K129" s="225"/>
      <c r="L129" s="225"/>
      <c r="M129" s="225"/>
      <c r="N129" s="225"/>
      <c r="O129" s="225"/>
      <c r="P129" s="225"/>
      <c r="Q129" s="36"/>
    </row>
    <row r="130" spans="1:17" ht="34.9" customHeight="1" x14ac:dyDescent="0.25">
      <c r="A130" s="71" t="s">
        <v>297</v>
      </c>
      <c r="B130" s="168"/>
      <c r="C130" s="41"/>
      <c r="D130" s="41"/>
      <c r="E130" s="41"/>
      <c r="F130" s="41"/>
      <c r="G130" s="41"/>
      <c r="H130" s="225"/>
      <c r="I130" s="225"/>
      <c r="J130" s="225"/>
      <c r="K130" s="225"/>
      <c r="L130" s="225"/>
      <c r="M130" s="225"/>
      <c r="N130" s="225"/>
      <c r="O130" s="225"/>
      <c r="P130" s="225"/>
      <c r="Q130" s="36"/>
    </row>
    <row r="131" spans="1:17" ht="34.9" customHeight="1" x14ac:dyDescent="0.25">
      <c r="A131" s="71" t="s">
        <v>298</v>
      </c>
      <c r="B131" s="168"/>
      <c r="C131" s="41"/>
      <c r="D131" s="41"/>
      <c r="E131" s="41"/>
      <c r="F131" s="41"/>
      <c r="G131" s="41"/>
      <c r="H131" s="225"/>
      <c r="I131" s="225"/>
      <c r="J131" s="225"/>
      <c r="K131" s="225"/>
      <c r="L131" s="225"/>
      <c r="M131" s="225"/>
      <c r="N131" s="225"/>
      <c r="O131" s="225"/>
      <c r="P131" s="225"/>
      <c r="Q131" s="36"/>
    </row>
    <row r="132" spans="1:17" ht="34.9" customHeight="1" x14ac:dyDescent="0.25">
      <c r="A132" s="71" t="s">
        <v>299</v>
      </c>
      <c r="B132" s="168"/>
      <c r="C132" s="41"/>
      <c r="D132" s="41"/>
      <c r="E132" s="41"/>
      <c r="F132" s="41"/>
      <c r="G132" s="41"/>
      <c r="H132" s="225"/>
      <c r="I132" s="225"/>
      <c r="J132" s="225"/>
      <c r="K132" s="225"/>
      <c r="L132" s="225"/>
      <c r="M132" s="225"/>
      <c r="N132" s="225"/>
      <c r="O132" s="225"/>
      <c r="P132" s="225"/>
      <c r="Q132" s="36"/>
    </row>
    <row r="133" spans="1:17" ht="66" customHeight="1" x14ac:dyDescent="0.25">
      <c r="A133" s="72" t="s">
        <v>242</v>
      </c>
      <c r="B133" s="168"/>
      <c r="C133" s="41"/>
      <c r="D133" s="41"/>
      <c r="E133" s="41"/>
      <c r="F133" s="41"/>
      <c r="G133" s="41"/>
      <c r="H133" s="225"/>
      <c r="I133" s="225"/>
      <c r="J133" s="225"/>
      <c r="K133" s="225"/>
      <c r="L133" s="225"/>
      <c r="M133" s="225"/>
      <c r="N133" s="225"/>
      <c r="O133" s="225"/>
      <c r="P133" s="225"/>
      <c r="Q133" s="36"/>
    </row>
  </sheetData>
  <mergeCells count="192">
    <mergeCell ref="H131:J131"/>
    <mergeCell ref="K131:M131"/>
    <mergeCell ref="N131:P131"/>
    <mergeCell ref="H132:J132"/>
    <mergeCell ref="K132:M132"/>
    <mergeCell ref="N132:P132"/>
    <mergeCell ref="H133:J133"/>
    <mergeCell ref="K133:M133"/>
    <mergeCell ref="N133:P133"/>
    <mergeCell ref="H127:J127"/>
    <mergeCell ref="K127:M127"/>
    <mergeCell ref="N127:P127"/>
    <mergeCell ref="H128:J128"/>
    <mergeCell ref="K128:M128"/>
    <mergeCell ref="N128:P128"/>
    <mergeCell ref="H130:J130"/>
    <mergeCell ref="K130:M130"/>
    <mergeCell ref="N130:P130"/>
    <mergeCell ref="H129:J129"/>
    <mergeCell ref="K129:M129"/>
    <mergeCell ref="N129:P129"/>
    <mergeCell ref="H126:J126"/>
    <mergeCell ref="K126:M126"/>
    <mergeCell ref="N126:P126"/>
    <mergeCell ref="G110:I110"/>
    <mergeCell ref="J110:L110"/>
    <mergeCell ref="M110:O110"/>
    <mergeCell ref="G111:I111"/>
    <mergeCell ref="J111:L111"/>
    <mergeCell ref="M111:O111"/>
    <mergeCell ref="G112:I112"/>
    <mergeCell ref="J112:L112"/>
    <mergeCell ref="M112:O112"/>
    <mergeCell ref="H118:J118"/>
    <mergeCell ref="H119:J119"/>
    <mergeCell ref="H120:J120"/>
    <mergeCell ref="K118:M118"/>
    <mergeCell ref="K119:M119"/>
    <mergeCell ref="K120:M120"/>
    <mergeCell ref="L58:N58"/>
    <mergeCell ref="O58:Q58"/>
    <mergeCell ref="R58:T58"/>
    <mergeCell ref="G66:I66"/>
    <mergeCell ref="J66:L66"/>
    <mergeCell ref="M66:O66"/>
    <mergeCell ref="L59:N59"/>
    <mergeCell ref="B13:E13"/>
    <mergeCell ref="B3:E3"/>
    <mergeCell ref="D6:E6"/>
    <mergeCell ref="D7:E7"/>
    <mergeCell ref="E38:F38"/>
    <mergeCell ref="E39:F39"/>
    <mergeCell ref="E42:F42"/>
    <mergeCell ref="E43:F43"/>
    <mergeCell ref="A15:B15"/>
    <mergeCell ref="M76:O76"/>
    <mergeCell ref="M77:O77"/>
    <mergeCell ref="M78:O78"/>
    <mergeCell ref="M79:O79"/>
    <mergeCell ref="J75:L75"/>
    <mergeCell ref="J76:L76"/>
    <mergeCell ref="J77:L77"/>
    <mergeCell ref="J78:L78"/>
    <mergeCell ref="J79:L79"/>
    <mergeCell ref="G95:I95"/>
    <mergeCell ref="J91:L91"/>
    <mergeCell ref="J92:L92"/>
    <mergeCell ref="J93:L93"/>
    <mergeCell ref="J94:L94"/>
    <mergeCell ref="G90:I90"/>
    <mergeCell ref="J90:L90"/>
    <mergeCell ref="M90:O90"/>
    <mergeCell ref="G91:I91"/>
    <mergeCell ref="G92:I92"/>
    <mergeCell ref="G93:I93"/>
    <mergeCell ref="M91:O91"/>
    <mergeCell ref="M92:O92"/>
    <mergeCell ref="M93:O93"/>
    <mergeCell ref="M94:O94"/>
    <mergeCell ref="G94:I94"/>
    <mergeCell ref="M83:O83"/>
    <mergeCell ref="M84:O84"/>
    <mergeCell ref="M85:O85"/>
    <mergeCell ref="M86:O86"/>
    <mergeCell ref="M87:O87"/>
    <mergeCell ref="G75:I75"/>
    <mergeCell ref="G76:I76"/>
    <mergeCell ref="G77:I77"/>
    <mergeCell ref="G78:I78"/>
    <mergeCell ref="G79:I79"/>
    <mergeCell ref="G83:I83"/>
    <mergeCell ref="G84:I84"/>
    <mergeCell ref="G85:I85"/>
    <mergeCell ref="G86:I86"/>
    <mergeCell ref="G87:I87"/>
    <mergeCell ref="J83:L83"/>
    <mergeCell ref="J84:L84"/>
    <mergeCell ref="J85:L85"/>
    <mergeCell ref="J86:L86"/>
    <mergeCell ref="J87:L87"/>
    <mergeCell ref="G82:I82"/>
    <mergeCell ref="J82:L82"/>
    <mergeCell ref="M82:O82"/>
    <mergeCell ref="M75:O75"/>
    <mergeCell ref="G67:I67"/>
    <mergeCell ref="G68:I68"/>
    <mergeCell ref="G69:I69"/>
    <mergeCell ref="G70:I70"/>
    <mergeCell ref="G71:I71"/>
    <mergeCell ref="G74:I74"/>
    <mergeCell ref="O63:Q63"/>
    <mergeCell ref="J67:L67"/>
    <mergeCell ref="J68:L68"/>
    <mergeCell ref="J69:L69"/>
    <mergeCell ref="J70:L70"/>
    <mergeCell ref="J71:L71"/>
    <mergeCell ref="M67:O67"/>
    <mergeCell ref="M68:O68"/>
    <mergeCell ref="M69:O69"/>
    <mergeCell ref="M70:O70"/>
    <mergeCell ref="M71:O71"/>
    <mergeCell ref="J74:L74"/>
    <mergeCell ref="M74:O74"/>
    <mergeCell ref="G101:I101"/>
    <mergeCell ref="J101:L101"/>
    <mergeCell ref="M101:O101"/>
    <mergeCell ref="G102:I102"/>
    <mergeCell ref="J102:L102"/>
    <mergeCell ref="M102:O102"/>
    <mergeCell ref="R59:T59"/>
    <mergeCell ref="R60:T60"/>
    <mergeCell ref="R61:T61"/>
    <mergeCell ref="R62:T62"/>
    <mergeCell ref="R63:T63"/>
    <mergeCell ref="G100:I100"/>
    <mergeCell ref="J100:L100"/>
    <mergeCell ref="M100:O100"/>
    <mergeCell ref="M95:O95"/>
    <mergeCell ref="M96:O96"/>
    <mergeCell ref="L60:N60"/>
    <mergeCell ref="L61:N61"/>
    <mergeCell ref="L62:N62"/>
    <mergeCell ref="L63:N63"/>
    <mergeCell ref="O59:Q59"/>
    <mergeCell ref="O60:Q60"/>
    <mergeCell ref="O61:Q61"/>
    <mergeCell ref="O62:Q62"/>
    <mergeCell ref="G103:I103"/>
    <mergeCell ref="J103:L103"/>
    <mergeCell ref="M103:O103"/>
    <mergeCell ref="K117:M117"/>
    <mergeCell ref="H117:J117"/>
    <mergeCell ref="N117:P117"/>
    <mergeCell ref="G106:I106"/>
    <mergeCell ref="J106:L106"/>
    <mergeCell ref="M106:O106"/>
    <mergeCell ref="G107:I107"/>
    <mergeCell ref="J107:L107"/>
    <mergeCell ref="M107:O107"/>
    <mergeCell ref="G108:I108"/>
    <mergeCell ref="J108:L108"/>
    <mergeCell ref="M108:O108"/>
    <mergeCell ref="G109:I109"/>
    <mergeCell ref="J109:L109"/>
    <mergeCell ref="M109:O109"/>
    <mergeCell ref="G113:I113"/>
    <mergeCell ref="J113:L113"/>
    <mergeCell ref="M113:O113"/>
    <mergeCell ref="M97:O97"/>
    <mergeCell ref="B123:C123"/>
    <mergeCell ref="B124:C124"/>
    <mergeCell ref="G96:I96"/>
    <mergeCell ref="G97:I97"/>
    <mergeCell ref="J95:L95"/>
    <mergeCell ref="J96:L96"/>
    <mergeCell ref="J97:L97"/>
    <mergeCell ref="K125:M125"/>
    <mergeCell ref="N123:P123"/>
    <mergeCell ref="N124:P124"/>
    <mergeCell ref="H123:J123"/>
    <mergeCell ref="H124:J124"/>
    <mergeCell ref="H125:J125"/>
    <mergeCell ref="N118:P118"/>
    <mergeCell ref="N119:P119"/>
    <mergeCell ref="N120:P120"/>
    <mergeCell ref="N125:P125"/>
    <mergeCell ref="B122:C122"/>
    <mergeCell ref="H122:J122"/>
    <mergeCell ref="N122:P122"/>
    <mergeCell ref="K122:M122"/>
    <mergeCell ref="K123:M123"/>
    <mergeCell ref="K124:M124"/>
  </mergeCells>
  <conditionalFormatting sqref="D25:D29">
    <cfRule type="colorScale" priority="6">
      <colorScale>
        <cfvo type="min"/>
        <cfvo type="num" val="0"/>
        <cfvo type="max"/>
        <color rgb="FF63BE7B"/>
        <color rgb="FFFCFCFF"/>
        <color rgb="FFF8696B"/>
      </colorScale>
    </cfRule>
  </conditionalFormatting>
  <conditionalFormatting sqref="E42:F43">
    <cfRule type="colorScale" priority="4">
      <colorScale>
        <cfvo type="min"/>
        <cfvo type="percentile" val="50"/>
        <cfvo type="max"/>
        <color rgb="FF63BE7B"/>
        <color rgb="FFFCFCFF"/>
        <color rgb="FFF8696B"/>
      </colorScale>
    </cfRule>
  </conditionalFormatting>
  <conditionalFormatting sqref="E39:F39">
    <cfRule type="colorScale" priority="3">
      <colorScale>
        <cfvo type="min"/>
        <cfvo type="percentile" val="50"/>
        <cfvo type="max"/>
        <color rgb="FFF8696B"/>
        <color rgb="FFFCFCFF"/>
        <color rgb="FF63BE7B"/>
      </colorScale>
    </cfRule>
  </conditionalFormatting>
  <conditionalFormatting sqref="D32:D36">
    <cfRule type="colorScale" priority="1">
      <colorScale>
        <cfvo type="min"/>
        <cfvo type="num" val="0"/>
        <cfvo type="max"/>
        <color rgb="FF63BE7B"/>
        <color rgb="FFFCFCFF"/>
        <color rgb="FFF8696B"/>
      </colorScale>
    </cfRule>
  </conditionalFormatting>
  <hyperlinks>
    <hyperlink ref="D7" r:id="rId1" xr:uid="{BF03852B-477E-474D-8900-0787066A40BE}"/>
  </hyperlinks>
  <pageMargins left="0.7" right="0.7" top="0.78740157499999996" bottom="0.78740157499999996" header="0.3" footer="0.3"/>
  <pageSetup paperSize="9" orientation="portrait" horizontalDpi="0" verticalDpi="0" r:id="rId2"/>
  <ignoredErrors>
    <ignoredError sqref="H27" formulaRange="1"/>
  </ignoredErrors>
  <drawing r:id="rId3"/>
  <legacyDrawing r:id="rId4"/>
  <extLst>
    <ext xmlns:x14="http://schemas.microsoft.com/office/spreadsheetml/2009/9/main" uri="{CCE6A557-97BC-4b89-ADB6-D9C93CAAB3DF}">
      <x14:dataValidations xmlns:xm="http://schemas.microsoft.com/office/excel/2006/main" count="1">
        <x14:dataValidation type="list" showInputMessage="1" showErrorMessage="1" xr:uid="{92CFAA68-97EA-4325-A68B-7728FDC679BA}">
          <x14:formula1>
            <xm:f>'THG-Faktoren'!$B$8:$B$32</xm:f>
          </x14:formula1>
          <xm:sqref>B48:B50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7C6CF-A33B-4F91-A344-F1E32301C7EA}">
  <sheetPr>
    <tabColor theme="9" tint="0.79998168889431442"/>
  </sheetPr>
  <dimension ref="A1:Z133"/>
  <sheetViews>
    <sheetView topLeftCell="A7" zoomScaleNormal="100" workbookViewId="0">
      <selection activeCell="B29" sqref="B29"/>
    </sheetView>
  </sheetViews>
  <sheetFormatPr baseColWidth="10" defaultColWidth="11.42578125" defaultRowHeight="15" x14ac:dyDescent="0.25"/>
  <cols>
    <col min="1" max="1" width="26.7109375" customWidth="1"/>
    <col min="2" max="2" width="30.42578125" customWidth="1"/>
    <col min="3" max="3" width="15.140625" customWidth="1"/>
    <col min="4" max="4" width="26" bestFit="1" customWidth="1"/>
    <col min="5" max="5" width="16.42578125" customWidth="1"/>
    <col min="6" max="6" width="20.42578125" bestFit="1" customWidth="1"/>
    <col min="7" max="7" width="22.7109375" customWidth="1"/>
    <col min="11" max="11" width="12.5703125" customWidth="1"/>
  </cols>
  <sheetData>
    <row r="1" spans="1:23" x14ac:dyDescent="0.25">
      <c r="A1" s="11" t="s">
        <v>100</v>
      </c>
      <c r="B1" s="78" t="s">
        <v>101</v>
      </c>
      <c r="C1" s="77"/>
      <c r="D1" s="77"/>
      <c r="E1" s="77"/>
      <c r="G1" s="164" t="s">
        <v>379</v>
      </c>
      <c r="H1" s="164"/>
      <c r="I1" s="164"/>
      <c r="J1" s="164"/>
      <c r="K1" s="164"/>
      <c r="L1" s="164"/>
      <c r="M1" s="164"/>
      <c r="N1" s="164"/>
      <c r="O1" s="164"/>
      <c r="P1" s="164"/>
      <c r="Q1" s="164"/>
      <c r="R1" s="164"/>
    </row>
    <row r="2" spans="1:23" x14ac:dyDescent="0.25">
      <c r="H2" s="164" t="s">
        <v>380</v>
      </c>
      <c r="I2" s="164"/>
      <c r="J2" s="164"/>
      <c r="K2" s="164"/>
      <c r="L2" s="164"/>
      <c r="M2" s="164"/>
      <c r="N2" s="164"/>
      <c r="O2" s="164"/>
      <c r="P2" s="164"/>
      <c r="Q2" s="164"/>
      <c r="R2" s="164"/>
      <c r="S2" s="164"/>
      <c r="T2" s="164"/>
      <c r="U2" s="164"/>
      <c r="V2" s="164"/>
    </row>
    <row r="3" spans="1:23" x14ac:dyDescent="0.25">
      <c r="A3" s="18" t="s">
        <v>74</v>
      </c>
      <c r="B3" s="255" t="s">
        <v>424</v>
      </c>
      <c r="C3" s="256"/>
      <c r="D3" s="256"/>
      <c r="E3" s="257"/>
      <c r="G3" s="205" t="s">
        <v>364</v>
      </c>
      <c r="H3" s="205">
        <v>2020</v>
      </c>
      <c r="I3" s="205">
        <v>2021</v>
      </c>
      <c r="J3" s="205">
        <v>2022</v>
      </c>
      <c r="K3" s="205">
        <v>2023</v>
      </c>
      <c r="L3" s="205">
        <v>2024</v>
      </c>
      <c r="M3" s="205">
        <v>2025</v>
      </c>
      <c r="N3" s="205">
        <v>2026</v>
      </c>
      <c r="O3" s="205">
        <v>2027</v>
      </c>
      <c r="P3" s="205">
        <v>2028</v>
      </c>
      <c r="Q3" s="205">
        <v>2029</v>
      </c>
      <c r="R3" s="205">
        <v>2030</v>
      </c>
      <c r="S3" s="205">
        <v>2031</v>
      </c>
      <c r="T3" s="205">
        <v>2032</v>
      </c>
      <c r="U3" s="205">
        <v>2033</v>
      </c>
      <c r="V3" s="205">
        <v>2034</v>
      </c>
      <c r="W3" s="205">
        <v>2035</v>
      </c>
    </row>
    <row r="4" spans="1:23" x14ac:dyDescent="0.25">
      <c r="A4" s="18" t="s">
        <v>103</v>
      </c>
      <c r="B4" s="18" t="s">
        <v>75</v>
      </c>
      <c r="C4" s="18" t="s">
        <v>104</v>
      </c>
      <c r="D4" s="18" t="s">
        <v>77</v>
      </c>
      <c r="E4" s="18" t="s">
        <v>78</v>
      </c>
      <c r="G4" s="7" t="s">
        <v>358</v>
      </c>
      <c r="H4" s="7"/>
      <c r="I4" s="7"/>
      <c r="J4" s="7"/>
      <c r="K4" s="7"/>
      <c r="L4" s="7"/>
      <c r="M4" s="7"/>
      <c r="N4" s="7"/>
      <c r="O4" s="7"/>
      <c r="P4" s="7"/>
      <c r="Q4" s="7"/>
      <c r="R4" s="7"/>
      <c r="S4" s="7"/>
      <c r="T4" s="7"/>
      <c r="U4" s="7"/>
      <c r="V4" s="7"/>
      <c r="W4" s="7"/>
    </row>
    <row r="5" spans="1:23" x14ac:dyDescent="0.25">
      <c r="A5" s="18"/>
      <c r="B5" s="15" t="s">
        <v>105</v>
      </c>
      <c r="C5" s="7">
        <v>11</v>
      </c>
      <c r="D5" s="7" t="s">
        <v>106</v>
      </c>
      <c r="E5" s="7">
        <v>12345</v>
      </c>
      <c r="G5" s="7" t="s">
        <v>359</v>
      </c>
      <c r="H5" s="7"/>
      <c r="I5" s="7"/>
      <c r="J5" s="7"/>
      <c r="K5" s="7"/>
      <c r="L5" s="7"/>
      <c r="M5" s="7"/>
      <c r="N5" s="7"/>
      <c r="O5" s="7"/>
      <c r="P5" s="7"/>
      <c r="Q5" s="7"/>
      <c r="R5" s="7"/>
      <c r="S5" s="7"/>
      <c r="T5" s="7"/>
      <c r="U5" s="7"/>
      <c r="V5" s="7"/>
      <c r="W5" s="7"/>
    </row>
    <row r="6" spans="1:23" x14ac:dyDescent="0.25">
      <c r="A6" s="18" t="s">
        <v>107</v>
      </c>
      <c r="B6" s="18" t="s">
        <v>108</v>
      </c>
      <c r="C6" s="18" t="s">
        <v>109</v>
      </c>
      <c r="D6" s="258" t="s">
        <v>110</v>
      </c>
      <c r="E6" s="259"/>
      <c r="G6" s="7" t="s">
        <v>360</v>
      </c>
      <c r="H6" s="7"/>
      <c r="I6" s="7"/>
      <c r="J6" s="7"/>
      <c r="K6" s="7"/>
      <c r="L6" s="7"/>
      <c r="M6" s="7"/>
      <c r="N6" s="7"/>
      <c r="O6" s="7"/>
      <c r="P6" s="7"/>
      <c r="Q6" s="7"/>
      <c r="R6" s="7"/>
      <c r="S6" s="7"/>
      <c r="T6" s="7"/>
      <c r="U6" s="7"/>
      <c r="V6" s="7"/>
      <c r="W6" s="7"/>
    </row>
    <row r="7" spans="1:23" x14ac:dyDescent="0.25">
      <c r="A7" s="18"/>
      <c r="B7" s="15" t="s">
        <v>111</v>
      </c>
      <c r="C7" s="7" t="s">
        <v>112</v>
      </c>
      <c r="D7" s="260" t="s">
        <v>113</v>
      </c>
      <c r="E7" s="257"/>
      <c r="G7" s="7" t="s">
        <v>361</v>
      </c>
      <c r="H7" s="7"/>
      <c r="I7" s="7"/>
      <c r="J7" s="7"/>
      <c r="K7" s="7"/>
      <c r="L7" s="7"/>
      <c r="M7" s="7"/>
      <c r="N7" s="7"/>
      <c r="O7" s="7"/>
      <c r="P7" s="7"/>
      <c r="Q7" s="7"/>
      <c r="R7" s="7"/>
      <c r="S7" s="7"/>
      <c r="T7" s="7"/>
      <c r="U7" s="7"/>
      <c r="V7" s="7"/>
      <c r="W7" s="7"/>
    </row>
    <row r="8" spans="1:23" x14ac:dyDescent="0.25">
      <c r="A8" s="18" t="s">
        <v>79</v>
      </c>
      <c r="B8" s="7" t="s">
        <v>114</v>
      </c>
      <c r="C8" s="18" t="s">
        <v>115</v>
      </c>
      <c r="D8" s="7">
        <v>1234</v>
      </c>
      <c r="E8" s="18" t="s">
        <v>116</v>
      </c>
      <c r="G8" s="199" t="s">
        <v>365</v>
      </c>
      <c r="H8" s="199">
        <v>2020</v>
      </c>
      <c r="I8" s="199">
        <v>2021</v>
      </c>
      <c r="J8" s="199">
        <v>2022</v>
      </c>
      <c r="K8" s="199">
        <v>2023</v>
      </c>
      <c r="L8" s="199">
        <v>2024</v>
      </c>
      <c r="M8" s="199">
        <v>2025</v>
      </c>
      <c r="N8" s="199">
        <v>2026</v>
      </c>
      <c r="O8" s="199">
        <v>2027</v>
      </c>
      <c r="P8" s="199">
        <v>2028</v>
      </c>
      <c r="Q8" s="199">
        <v>2029</v>
      </c>
      <c r="R8" s="199">
        <v>2030</v>
      </c>
      <c r="S8" s="199">
        <v>2031</v>
      </c>
      <c r="T8" s="199">
        <v>2032</v>
      </c>
      <c r="U8" s="199">
        <v>2033</v>
      </c>
      <c r="V8" s="199">
        <v>2034</v>
      </c>
      <c r="W8" s="199">
        <v>2035</v>
      </c>
    </row>
    <row r="9" spans="1:23" x14ac:dyDescent="0.25">
      <c r="A9" s="18" t="s">
        <v>80</v>
      </c>
      <c r="B9" s="7" t="s">
        <v>117</v>
      </c>
      <c r="C9" s="18" t="s">
        <v>115</v>
      </c>
      <c r="D9" s="7">
        <v>123</v>
      </c>
      <c r="E9" s="18" t="s">
        <v>116</v>
      </c>
      <c r="G9" s="7" t="s">
        <v>358</v>
      </c>
      <c r="H9" s="7">
        <v>25000</v>
      </c>
      <c r="I9" s="7">
        <v>25000</v>
      </c>
      <c r="J9" s="7">
        <v>25000</v>
      </c>
      <c r="K9" s="7">
        <v>20000</v>
      </c>
      <c r="L9" s="7">
        <v>30000</v>
      </c>
      <c r="M9" s="7"/>
      <c r="N9" s="7"/>
      <c r="O9" s="7"/>
      <c r="P9" s="7"/>
      <c r="Q9" s="7"/>
      <c r="R9" s="7"/>
      <c r="S9" s="7"/>
      <c r="T9" s="7"/>
      <c r="U9" s="7"/>
      <c r="V9" s="7"/>
      <c r="W9" s="7"/>
    </row>
    <row r="10" spans="1:23" ht="15" customHeight="1" x14ac:dyDescent="0.25">
      <c r="A10" s="18" t="s">
        <v>81</v>
      </c>
      <c r="B10" s="7" t="s">
        <v>118</v>
      </c>
      <c r="C10" s="18" t="s">
        <v>115</v>
      </c>
      <c r="D10" s="7">
        <v>12</v>
      </c>
      <c r="E10" s="18" t="s">
        <v>116</v>
      </c>
      <c r="G10" s="7" t="s">
        <v>359</v>
      </c>
      <c r="H10" s="7"/>
      <c r="I10" s="7"/>
      <c r="J10" s="7"/>
      <c r="K10" s="7"/>
      <c r="L10" s="7"/>
      <c r="M10" s="7"/>
      <c r="N10" s="7"/>
      <c r="O10" s="7"/>
      <c r="P10" s="7"/>
      <c r="Q10" s="7"/>
      <c r="R10" s="7"/>
      <c r="S10" s="7"/>
      <c r="T10" s="7"/>
      <c r="U10" s="7"/>
      <c r="V10" s="7"/>
      <c r="W10" s="7"/>
    </row>
    <row r="11" spans="1:23" x14ac:dyDescent="0.25">
      <c r="A11" s="18"/>
      <c r="B11" s="18"/>
      <c r="C11" s="18" t="s">
        <v>119</v>
      </c>
      <c r="D11" s="18">
        <f>SUM(D8:D10)</f>
        <v>1369</v>
      </c>
      <c r="E11" s="18" t="s">
        <v>116</v>
      </c>
      <c r="G11" s="7" t="s">
        <v>360</v>
      </c>
      <c r="H11" s="7"/>
      <c r="I11" s="7"/>
      <c r="J11" s="7"/>
      <c r="K11" s="7"/>
      <c r="L11" s="7"/>
      <c r="M11" s="7"/>
      <c r="N11" s="7"/>
      <c r="O11" s="7"/>
      <c r="P11" s="7"/>
      <c r="Q11" s="7"/>
      <c r="R11" s="7"/>
      <c r="S11" s="7"/>
      <c r="T11" s="7"/>
      <c r="U11" s="7"/>
      <c r="V11" s="7"/>
      <c r="W11" s="7"/>
    </row>
    <row r="12" spans="1:23" x14ac:dyDescent="0.25">
      <c r="A12" s="18" t="s">
        <v>120</v>
      </c>
      <c r="B12" s="7">
        <v>1970</v>
      </c>
      <c r="C12" s="74"/>
      <c r="D12" s="74"/>
      <c r="E12" s="75"/>
      <c r="G12" s="7" t="s">
        <v>361</v>
      </c>
      <c r="H12" s="158"/>
      <c r="I12" s="7"/>
      <c r="J12" s="7"/>
      <c r="K12" s="7"/>
      <c r="L12" s="7"/>
      <c r="M12" s="7"/>
      <c r="N12" s="7"/>
      <c r="O12" s="7"/>
      <c r="P12" s="7"/>
      <c r="Q12" s="7"/>
      <c r="R12" s="7"/>
      <c r="S12" s="7"/>
      <c r="T12" s="7"/>
      <c r="U12" s="7"/>
      <c r="V12" s="7"/>
      <c r="W12" s="7"/>
    </row>
    <row r="13" spans="1:23" ht="45" x14ac:dyDescent="0.25">
      <c r="A13" s="76" t="s">
        <v>121</v>
      </c>
      <c r="B13" s="252" t="s">
        <v>122</v>
      </c>
      <c r="C13" s="253"/>
      <c r="D13" s="253"/>
      <c r="E13" s="254"/>
      <c r="G13" s="199" t="s">
        <v>366</v>
      </c>
      <c r="H13" s="199">
        <v>2020</v>
      </c>
      <c r="I13" s="199">
        <v>2021</v>
      </c>
      <c r="J13" s="199">
        <v>2022</v>
      </c>
      <c r="K13" s="199">
        <v>2023</v>
      </c>
      <c r="L13" s="199">
        <v>2024</v>
      </c>
      <c r="M13" s="199">
        <v>2025</v>
      </c>
      <c r="N13" s="199">
        <v>2026</v>
      </c>
      <c r="O13" s="199">
        <v>2027</v>
      </c>
      <c r="P13" s="199">
        <v>2028</v>
      </c>
      <c r="Q13" s="199">
        <v>2029</v>
      </c>
      <c r="R13" s="199">
        <v>2030</v>
      </c>
      <c r="S13" s="199">
        <v>2031</v>
      </c>
      <c r="T13" s="199">
        <v>2032</v>
      </c>
      <c r="U13" s="199">
        <v>2033</v>
      </c>
      <c r="V13" s="199">
        <v>2034</v>
      </c>
      <c r="W13" s="199">
        <v>2035</v>
      </c>
    </row>
    <row r="14" spans="1:23" x14ac:dyDescent="0.25">
      <c r="G14" s="7" t="s">
        <v>358</v>
      </c>
      <c r="H14" s="7">
        <v>325000</v>
      </c>
      <c r="I14" s="7">
        <v>325000</v>
      </c>
      <c r="J14" s="7">
        <v>325000</v>
      </c>
      <c r="K14" s="7">
        <v>325000</v>
      </c>
      <c r="L14" s="7">
        <v>325000</v>
      </c>
      <c r="M14" s="7"/>
      <c r="N14" s="7"/>
      <c r="O14" s="7"/>
      <c r="P14" s="7"/>
      <c r="Q14" s="7"/>
      <c r="R14" s="7"/>
      <c r="S14" s="7"/>
      <c r="T14" s="7"/>
      <c r="U14" s="7"/>
      <c r="V14" s="7"/>
      <c r="W14" s="7"/>
    </row>
    <row r="15" spans="1:23" x14ac:dyDescent="0.25">
      <c r="A15" s="263" t="s">
        <v>123</v>
      </c>
      <c r="B15" s="263"/>
      <c r="G15" s="7" t="s">
        <v>359</v>
      </c>
      <c r="H15" s="7"/>
      <c r="I15" s="7"/>
      <c r="J15" s="7"/>
      <c r="K15" s="7"/>
      <c r="L15" s="7"/>
      <c r="M15" s="7"/>
      <c r="N15" s="7"/>
      <c r="O15" s="7"/>
      <c r="P15" s="7"/>
      <c r="Q15" s="7"/>
      <c r="R15" s="7"/>
      <c r="S15" s="7"/>
      <c r="T15" s="7"/>
      <c r="U15" s="7"/>
      <c r="V15" s="7"/>
      <c r="W15" s="7"/>
    </row>
    <row r="16" spans="1:23" x14ac:dyDescent="0.25">
      <c r="A16" s="14" t="s">
        <v>89</v>
      </c>
      <c r="B16" s="79">
        <f>IF(MAX(E59:E63)=0,$B$12,MAX(E59:E63))</f>
        <v>1970</v>
      </c>
      <c r="G16" s="7" t="s">
        <v>360</v>
      </c>
      <c r="H16" s="7"/>
      <c r="I16" s="7"/>
      <c r="J16" s="7"/>
      <c r="K16" s="7"/>
      <c r="L16" s="7"/>
      <c r="M16" s="7"/>
      <c r="N16" s="7"/>
      <c r="O16" s="7"/>
      <c r="P16" s="7"/>
      <c r="Q16" s="7"/>
      <c r="R16" s="7"/>
      <c r="S16" s="7"/>
      <c r="T16" s="7"/>
      <c r="U16" s="7"/>
      <c r="V16" s="7"/>
      <c r="W16" s="7"/>
    </row>
    <row r="17" spans="1:23" x14ac:dyDescent="0.25">
      <c r="A17" s="14" t="s">
        <v>124</v>
      </c>
      <c r="B17" s="79">
        <f>IF(MAX(E67:E71)=0,$B$12,MAX(E67:E71))</f>
        <v>1988</v>
      </c>
      <c r="C17" s="164" t="s">
        <v>372</v>
      </c>
      <c r="D17" s="164"/>
      <c r="E17" s="164"/>
      <c r="G17" s="7" t="s">
        <v>361</v>
      </c>
      <c r="H17" s="158"/>
      <c r="I17" s="7"/>
      <c r="J17" s="7"/>
      <c r="K17" s="7"/>
      <c r="L17" s="7"/>
      <c r="M17" s="7"/>
      <c r="N17" s="7"/>
      <c r="O17" s="7"/>
      <c r="P17" s="7"/>
      <c r="Q17" s="7"/>
      <c r="R17" s="7"/>
      <c r="S17" s="7"/>
      <c r="T17" s="7"/>
      <c r="U17" s="7"/>
      <c r="V17" s="7"/>
      <c r="W17" s="7"/>
    </row>
    <row r="18" spans="1:23" x14ac:dyDescent="0.25">
      <c r="A18" s="14" t="s">
        <v>91</v>
      </c>
      <c r="B18" s="79">
        <f>IF(MAX(D75:D79)=0,$B$12,MAX(D75:D79))</f>
        <v>1970</v>
      </c>
      <c r="C18" s="164" t="s">
        <v>373</v>
      </c>
      <c r="D18" s="164"/>
      <c r="E18" s="164"/>
      <c r="G18" s="204" t="s">
        <v>367</v>
      </c>
      <c r="H18" s="204">
        <v>2020</v>
      </c>
      <c r="I18" s="204">
        <v>2021</v>
      </c>
      <c r="J18" s="204">
        <v>2022</v>
      </c>
      <c r="K18" s="204">
        <v>2023</v>
      </c>
      <c r="L18" s="204">
        <v>2024</v>
      </c>
      <c r="M18" s="204">
        <v>2025</v>
      </c>
      <c r="N18" s="204">
        <v>2026</v>
      </c>
      <c r="O18" s="204">
        <v>2027</v>
      </c>
      <c r="P18" s="204">
        <v>2028</v>
      </c>
      <c r="Q18" s="204">
        <v>2029</v>
      </c>
      <c r="R18" s="204">
        <v>2030</v>
      </c>
      <c r="S18" s="204">
        <v>2031</v>
      </c>
      <c r="T18" s="204">
        <v>2032</v>
      </c>
      <c r="U18" s="204">
        <v>2033</v>
      </c>
      <c r="V18" s="204">
        <v>2034</v>
      </c>
      <c r="W18" s="204">
        <v>2035</v>
      </c>
    </row>
    <row r="19" spans="1:23" x14ac:dyDescent="0.25">
      <c r="A19" s="14" t="s">
        <v>92</v>
      </c>
      <c r="B19" s="79">
        <f>IF(MAX(E83:E87)=0,$B$12,MAX(E83:E87))</f>
        <v>1970</v>
      </c>
      <c r="G19" s="7" t="s">
        <v>362</v>
      </c>
      <c r="H19" s="7">
        <v>111</v>
      </c>
      <c r="I19" s="7">
        <v>111</v>
      </c>
      <c r="J19" s="7">
        <v>111</v>
      </c>
      <c r="K19" s="7">
        <v>111</v>
      </c>
      <c r="L19" s="7">
        <v>123</v>
      </c>
      <c r="M19" s="7"/>
      <c r="N19" s="7"/>
      <c r="O19" s="7"/>
      <c r="P19" s="7"/>
      <c r="Q19" s="7"/>
      <c r="R19" s="7"/>
      <c r="S19" s="7"/>
      <c r="T19" s="7"/>
      <c r="U19" s="7"/>
      <c r="V19" s="7"/>
      <c r="W19" s="7"/>
    </row>
    <row r="20" spans="1:23" x14ac:dyDescent="0.25">
      <c r="A20" s="14" t="s">
        <v>93</v>
      </c>
      <c r="B20" s="79">
        <f>IF(MAX(E91:E97)=0,$B$12,MAX(E91:E97))</f>
        <v>1999</v>
      </c>
      <c r="G20" s="7" t="s">
        <v>363</v>
      </c>
      <c r="H20" s="7"/>
      <c r="I20" s="7"/>
      <c r="J20" s="7"/>
      <c r="K20" s="7"/>
      <c r="L20" s="7"/>
      <c r="M20" s="7"/>
      <c r="N20" s="7"/>
      <c r="O20" s="7"/>
      <c r="P20" s="7"/>
      <c r="Q20" s="7"/>
      <c r="R20" s="7"/>
      <c r="S20" s="7"/>
      <c r="T20" s="7"/>
      <c r="U20" s="7"/>
      <c r="V20" s="7"/>
      <c r="W20" s="7"/>
    </row>
    <row r="21" spans="1:23" x14ac:dyDescent="0.25">
      <c r="A21" s="14" t="s">
        <v>94</v>
      </c>
      <c r="B21" s="79">
        <f>IF(MAX(E101:E103)=0,$B$12,MAX(E101:E103))</f>
        <v>1999</v>
      </c>
      <c r="G21" s="7" t="s">
        <v>368</v>
      </c>
      <c r="H21" s="7"/>
      <c r="I21" s="7"/>
      <c r="J21" s="7"/>
      <c r="K21" s="7"/>
      <c r="L21" s="7"/>
      <c r="M21" s="7"/>
      <c r="N21" s="7"/>
      <c r="O21" s="7"/>
      <c r="P21" s="7"/>
      <c r="Q21" s="7"/>
      <c r="R21" s="7"/>
      <c r="S21" s="7"/>
      <c r="T21" s="7"/>
      <c r="U21" s="7"/>
      <c r="V21" s="7"/>
      <c r="W21" s="7"/>
    </row>
    <row r="22" spans="1:23" x14ac:dyDescent="0.25">
      <c r="A22" s="14" t="s">
        <v>95</v>
      </c>
      <c r="B22" s="79">
        <f>MAX(D118)</f>
        <v>1998</v>
      </c>
      <c r="G22" s="7" t="s">
        <v>369</v>
      </c>
      <c r="H22" s="162"/>
      <c r="I22" s="162"/>
      <c r="J22" s="162"/>
      <c r="K22" s="162"/>
      <c r="L22" s="162"/>
      <c r="M22" s="162"/>
      <c r="N22" s="162"/>
      <c r="O22" s="162"/>
      <c r="P22" s="162"/>
      <c r="Q22" s="162"/>
      <c r="R22" s="162"/>
      <c r="S22" s="162"/>
      <c r="T22" s="162"/>
      <c r="U22" s="162"/>
      <c r="V22" s="162"/>
      <c r="W22" s="162"/>
    </row>
    <row r="23" spans="1:23" x14ac:dyDescent="0.25">
      <c r="B23" s="10"/>
    </row>
    <row r="24" spans="1:23" x14ac:dyDescent="0.25">
      <c r="A24" s="107" t="s">
        <v>125</v>
      </c>
      <c r="B24" s="107" t="s">
        <v>126</v>
      </c>
      <c r="C24" s="107" t="s">
        <v>127</v>
      </c>
      <c r="D24" s="107" t="s">
        <v>128</v>
      </c>
      <c r="G24" s="107" t="s">
        <v>125</v>
      </c>
      <c r="H24" s="107">
        <v>2020</v>
      </c>
      <c r="I24" s="107">
        <v>2021</v>
      </c>
      <c r="J24" s="107">
        <v>2022</v>
      </c>
      <c r="K24" s="107">
        <v>2023</v>
      </c>
      <c r="L24" s="107">
        <v>2024</v>
      </c>
      <c r="M24" s="107">
        <v>2025</v>
      </c>
      <c r="N24" s="107">
        <v>2026</v>
      </c>
      <c r="O24" s="107">
        <v>2027</v>
      </c>
      <c r="P24" s="107">
        <v>2028</v>
      </c>
      <c r="Q24" s="107">
        <v>2029</v>
      </c>
      <c r="R24" s="107">
        <v>2030</v>
      </c>
      <c r="S24" s="107">
        <v>2031</v>
      </c>
      <c r="T24" s="107">
        <v>2032</v>
      </c>
      <c r="U24" s="107">
        <v>2033</v>
      </c>
      <c r="V24" s="107">
        <v>2034</v>
      </c>
      <c r="W24" s="107">
        <v>2035</v>
      </c>
    </row>
    <row r="25" spans="1:23" x14ac:dyDescent="0.25">
      <c r="A25" s="13" t="s">
        <v>129</v>
      </c>
      <c r="B25" s="110">
        <f>IFERROR(AVERAGE(H25:W25),0)</f>
        <v>0</v>
      </c>
      <c r="C25" s="200">
        <f>IFERROR(_xlfn.IFS(ISNUMBER(V25),V25,ISNUMBER(U25),U25,ISNUMBER(T25),T25,ISNUMBER(S25),S25,ISNUMBER(R25),R25,ISNUMBER(Q25),Q25,ISNUMBER(P25),P25,ISNUMBER(O25),O25,ISNUMBER(N25),N25,ISNUMBER(M25),M25,ISNUMBER(L25),L25,ISNUMBER(K25),K25),0)</f>
        <v>0</v>
      </c>
      <c r="D25" s="21">
        <f t="shared" ref="D25" si="0">IFERROR(1-(B25/C25),0)</f>
        <v>0</v>
      </c>
      <c r="G25" s="23" t="s">
        <v>129</v>
      </c>
      <c r="H25" s="198" t="str">
        <f t="shared" ref="H25:K25" si="1">IF(SUM(H4:H7)=0,"",SUM(H4:H7))</f>
        <v/>
      </c>
      <c r="I25" s="198" t="str">
        <f t="shared" si="1"/>
        <v/>
      </c>
      <c r="J25" s="198" t="str">
        <f t="shared" si="1"/>
        <v/>
      </c>
      <c r="K25" s="198" t="str">
        <f t="shared" si="1"/>
        <v/>
      </c>
      <c r="L25" s="198" t="str">
        <f>IF(SUM(L4:L7)=0,"",SUM(L4:L7))</f>
        <v/>
      </c>
      <c r="M25" s="198" t="str">
        <f>IF(SUM(M4:M7)=0,"",SUM(M4:M7))</f>
        <v/>
      </c>
      <c r="N25" s="198" t="str">
        <f t="shared" ref="N25:W25" si="2">IF(SUM(N4:N7)=0,"",SUM(N4:N7))</f>
        <v/>
      </c>
      <c r="O25" s="198" t="str">
        <f t="shared" si="2"/>
        <v/>
      </c>
      <c r="P25" s="198" t="str">
        <f t="shared" si="2"/>
        <v/>
      </c>
      <c r="Q25" s="198" t="str">
        <f t="shared" si="2"/>
        <v/>
      </c>
      <c r="R25" s="198" t="str">
        <f t="shared" si="2"/>
        <v/>
      </c>
      <c r="S25" s="198" t="str">
        <f t="shared" si="2"/>
        <v/>
      </c>
      <c r="T25" s="198" t="str">
        <f t="shared" si="2"/>
        <v/>
      </c>
      <c r="U25" s="198" t="str">
        <f t="shared" si="2"/>
        <v/>
      </c>
      <c r="V25" s="198" t="str">
        <f t="shared" si="2"/>
        <v/>
      </c>
      <c r="W25" s="198" t="str">
        <f t="shared" si="2"/>
        <v/>
      </c>
    </row>
    <row r="26" spans="1:23" x14ac:dyDescent="0.25">
      <c r="A26" s="13" t="s">
        <v>130</v>
      </c>
      <c r="B26" s="110">
        <f>IFERROR(AVERAGE(H26:W26),0)</f>
        <v>25000</v>
      </c>
      <c r="C26" s="200">
        <f t="shared" ref="C26:C29" si="3">IFERROR(_xlfn.IFS(ISNUMBER(V26),V26,ISNUMBER(U26),U26,ISNUMBER(T26),T26,ISNUMBER(S26),S26,ISNUMBER(R26),R26,ISNUMBER(Q26),Q26,ISNUMBER(P26),P26,ISNUMBER(O26),O26,ISNUMBER(N26),N26,ISNUMBER(M26),M26,ISNUMBER(L26),L26,ISNUMBER(K26),K26),0)</f>
        <v>30000</v>
      </c>
      <c r="D26" s="21">
        <f>IFERROR(1-(B26/C26),0)</f>
        <v>0.16666666666666663</v>
      </c>
      <c r="G26" s="23" t="s">
        <v>130</v>
      </c>
      <c r="H26" s="198">
        <f>IF(SUM(H9:H12)=0,"",SUM(H9:H12))</f>
        <v>25000</v>
      </c>
      <c r="I26" s="198">
        <f t="shared" ref="I26:W26" si="4">IF(SUM(I9:I12)=0,"",SUM(I9:I12))</f>
        <v>25000</v>
      </c>
      <c r="J26" s="198">
        <f t="shared" si="4"/>
        <v>25000</v>
      </c>
      <c r="K26" s="198">
        <f t="shared" si="4"/>
        <v>20000</v>
      </c>
      <c r="L26" s="198">
        <f t="shared" si="4"/>
        <v>30000</v>
      </c>
      <c r="M26" s="198" t="str">
        <f t="shared" si="4"/>
        <v/>
      </c>
      <c r="N26" s="198" t="str">
        <f t="shared" si="4"/>
        <v/>
      </c>
      <c r="O26" s="198" t="str">
        <f t="shared" si="4"/>
        <v/>
      </c>
      <c r="P26" s="198" t="str">
        <f t="shared" si="4"/>
        <v/>
      </c>
      <c r="Q26" s="198" t="str">
        <f t="shared" si="4"/>
        <v/>
      </c>
      <c r="R26" s="198" t="str">
        <f t="shared" si="4"/>
        <v/>
      </c>
      <c r="S26" s="198" t="str">
        <f t="shared" si="4"/>
        <v/>
      </c>
      <c r="T26" s="198" t="str">
        <f t="shared" si="4"/>
        <v/>
      </c>
      <c r="U26" s="198" t="str">
        <f t="shared" si="4"/>
        <v/>
      </c>
      <c r="V26" s="198" t="str">
        <f t="shared" si="4"/>
        <v/>
      </c>
      <c r="W26" s="198" t="str">
        <f t="shared" si="4"/>
        <v/>
      </c>
    </row>
    <row r="27" spans="1:23" x14ac:dyDescent="0.25">
      <c r="A27" s="13" t="s">
        <v>131</v>
      </c>
      <c r="B27" s="110">
        <f>IFERROR(AVERAGE(H27:W27),0)</f>
        <v>325000</v>
      </c>
      <c r="C27" s="200">
        <f t="shared" si="3"/>
        <v>325000</v>
      </c>
      <c r="D27" s="21">
        <f>IFERROR(1-(B27/C27),0)</f>
        <v>0</v>
      </c>
      <c r="G27" s="23" t="s">
        <v>131</v>
      </c>
      <c r="H27" s="198">
        <f>IF(SUM(H14:H17)=0,"",SUM(H14:H17))</f>
        <v>325000</v>
      </c>
      <c r="I27" s="198">
        <f t="shared" ref="I27:W27" si="5">IF(SUM(I14:I17)=0,"",SUM(I14:I17))</f>
        <v>325000</v>
      </c>
      <c r="J27" s="198">
        <f t="shared" si="5"/>
        <v>325000</v>
      </c>
      <c r="K27" s="198">
        <f t="shared" si="5"/>
        <v>325000</v>
      </c>
      <c r="L27" s="198">
        <f t="shared" si="5"/>
        <v>325000</v>
      </c>
      <c r="M27" s="198" t="str">
        <f t="shared" si="5"/>
        <v/>
      </c>
      <c r="N27" s="198" t="str">
        <f t="shared" si="5"/>
        <v/>
      </c>
      <c r="O27" s="198" t="str">
        <f t="shared" si="5"/>
        <v/>
      </c>
      <c r="P27" s="198" t="str">
        <f t="shared" si="5"/>
        <v/>
      </c>
      <c r="Q27" s="198" t="str">
        <f t="shared" si="5"/>
        <v/>
      </c>
      <c r="R27" s="198" t="str">
        <f t="shared" si="5"/>
        <v/>
      </c>
      <c r="S27" s="198" t="str">
        <f t="shared" si="5"/>
        <v/>
      </c>
      <c r="T27" s="198" t="str">
        <f t="shared" si="5"/>
        <v/>
      </c>
      <c r="U27" s="198" t="str">
        <f t="shared" si="5"/>
        <v/>
      </c>
      <c r="V27" s="198" t="str">
        <f t="shared" si="5"/>
        <v/>
      </c>
      <c r="W27" s="198" t="str">
        <f t="shared" si="5"/>
        <v/>
      </c>
    </row>
    <row r="28" spans="1:23" x14ac:dyDescent="0.25">
      <c r="A28" s="13" t="s">
        <v>132</v>
      </c>
      <c r="B28" s="110">
        <f>B27+B26</f>
        <v>350000</v>
      </c>
      <c r="C28" s="110">
        <f>C27+C26</f>
        <v>355000</v>
      </c>
      <c r="D28" s="21">
        <f>IFERROR(1-(B28/C28),0)</f>
        <v>1.4084507042253502E-2</v>
      </c>
      <c r="G28" s="23" t="s">
        <v>132</v>
      </c>
      <c r="H28" s="110">
        <f>SUM(H26:H27)</f>
        <v>350000</v>
      </c>
      <c r="I28" s="110">
        <f t="shared" ref="I28:L28" si="6">SUM(I26:I27)</f>
        <v>350000</v>
      </c>
      <c r="J28" s="110">
        <f t="shared" si="6"/>
        <v>350000</v>
      </c>
      <c r="K28" s="110">
        <f t="shared" si="6"/>
        <v>345000</v>
      </c>
      <c r="L28" s="110">
        <f t="shared" si="6"/>
        <v>355000</v>
      </c>
      <c r="M28" s="110">
        <f>SUM(M26:M27)</f>
        <v>0</v>
      </c>
      <c r="N28" s="110">
        <f t="shared" ref="N28:W28" si="7">SUM(N26:N27)</f>
        <v>0</v>
      </c>
      <c r="O28" s="110">
        <f t="shared" si="7"/>
        <v>0</v>
      </c>
      <c r="P28" s="110">
        <f t="shared" si="7"/>
        <v>0</v>
      </c>
      <c r="Q28" s="110">
        <f t="shared" si="7"/>
        <v>0</v>
      </c>
      <c r="R28" s="110">
        <f t="shared" si="7"/>
        <v>0</v>
      </c>
      <c r="S28" s="110">
        <f t="shared" si="7"/>
        <v>0</v>
      </c>
      <c r="T28" s="110">
        <f t="shared" si="7"/>
        <v>0</v>
      </c>
      <c r="U28" s="110">
        <f t="shared" si="7"/>
        <v>0</v>
      </c>
      <c r="V28" s="110">
        <f t="shared" si="7"/>
        <v>0</v>
      </c>
      <c r="W28" s="110">
        <f t="shared" si="7"/>
        <v>0</v>
      </c>
    </row>
    <row r="29" spans="1:23" x14ac:dyDescent="0.25">
      <c r="A29" s="13" t="s">
        <v>133</v>
      </c>
      <c r="B29" s="110">
        <f>IFERROR(AVERAGE(H29:W29),0)</f>
        <v>113.4</v>
      </c>
      <c r="C29" s="200">
        <f t="shared" si="3"/>
        <v>123</v>
      </c>
      <c r="D29" s="21">
        <f t="shared" ref="D29" si="8">IFERROR(1-(B29/C29),0)</f>
        <v>7.8048780487804836E-2</v>
      </c>
      <c r="G29" s="23" t="s">
        <v>133</v>
      </c>
      <c r="H29" s="198">
        <f>IF(SUM(H19:H22)=0,"",SUM(H19:H22))</f>
        <v>111</v>
      </c>
      <c r="I29" s="198">
        <f t="shared" ref="I29:W29" si="9">IF(SUM(I19:I22)=0,"",SUM(I19:I22))</f>
        <v>111</v>
      </c>
      <c r="J29" s="198">
        <f t="shared" si="9"/>
        <v>111</v>
      </c>
      <c r="K29" s="198">
        <f t="shared" si="9"/>
        <v>111</v>
      </c>
      <c r="L29" s="198">
        <f t="shared" si="9"/>
        <v>123</v>
      </c>
      <c r="M29" s="198" t="str">
        <f t="shared" si="9"/>
        <v/>
      </c>
      <c r="N29" s="198" t="str">
        <f t="shared" si="9"/>
        <v/>
      </c>
      <c r="O29" s="198" t="str">
        <f t="shared" si="9"/>
        <v/>
      </c>
      <c r="P29" s="198" t="str">
        <f t="shared" si="9"/>
        <v/>
      </c>
      <c r="Q29" s="198" t="str">
        <f t="shared" si="9"/>
        <v/>
      </c>
      <c r="R29" s="198" t="str">
        <f t="shared" si="9"/>
        <v/>
      </c>
      <c r="S29" s="198" t="str">
        <f t="shared" si="9"/>
        <v/>
      </c>
      <c r="T29" s="198" t="str">
        <f t="shared" si="9"/>
        <v/>
      </c>
      <c r="U29" s="198" t="str">
        <f t="shared" si="9"/>
        <v/>
      </c>
      <c r="V29" s="198" t="str">
        <f t="shared" si="9"/>
        <v/>
      </c>
      <c r="W29" s="198" t="str">
        <f t="shared" si="9"/>
        <v/>
      </c>
    </row>
    <row r="30" spans="1:23" x14ac:dyDescent="0.25">
      <c r="H30" t="s">
        <v>134</v>
      </c>
    </row>
    <row r="31" spans="1:23" x14ac:dyDescent="0.25">
      <c r="A31" s="3" t="s">
        <v>66</v>
      </c>
      <c r="B31" s="3" t="s">
        <v>126</v>
      </c>
      <c r="C31" s="3" t="s">
        <v>127</v>
      </c>
      <c r="D31" s="3" t="s">
        <v>128</v>
      </c>
      <c r="G31" s="9" t="s">
        <v>66</v>
      </c>
      <c r="H31" s="9">
        <v>2020</v>
      </c>
      <c r="I31" s="9">
        <v>2021</v>
      </c>
      <c r="J31" s="9">
        <v>2022</v>
      </c>
      <c r="K31" s="9">
        <v>2023</v>
      </c>
      <c r="L31" s="9">
        <v>2024</v>
      </c>
      <c r="M31" s="9">
        <v>2025</v>
      </c>
      <c r="N31" s="9">
        <v>2026</v>
      </c>
      <c r="O31" s="9">
        <v>2027</v>
      </c>
      <c r="P31" s="9">
        <v>2028</v>
      </c>
      <c r="Q31" s="9">
        <v>2029</v>
      </c>
      <c r="R31" s="9">
        <v>2030</v>
      </c>
      <c r="S31" s="9">
        <v>2031</v>
      </c>
      <c r="T31" s="9">
        <v>2032</v>
      </c>
      <c r="U31" s="9">
        <v>2033</v>
      </c>
      <c r="V31" s="9">
        <v>2034</v>
      </c>
      <c r="W31" s="9">
        <v>2035</v>
      </c>
    </row>
    <row r="32" spans="1:23" x14ac:dyDescent="0.25">
      <c r="A32" s="13" t="s">
        <v>135</v>
      </c>
      <c r="B32" s="197">
        <f>IFERROR(AVERAGE(H32:W32),0)</f>
        <v>5200</v>
      </c>
      <c r="C32" s="22">
        <f>IFERROR(_xlfn.IFS(ISNUMBER(V32),V32,ISNUMBER(U32),U32,ISNUMBER(T32),T32,ISNUMBER(S32),S32,ISNUMBER(R32),R32,ISNUMBER(Q32),Q32,ISNUMBER(P32),P32,ISNUMBER(O32),O32,ISNUMBER(N32),N32,ISNUMBER(M32),M32,ISNUMBER(L32),L32,ISNUMBER(K32),K32),0)</f>
        <v>6000</v>
      </c>
      <c r="D32" s="21">
        <f t="shared" ref="D32:D36" si="10">IFERROR(1-(B32/C32),0)</f>
        <v>0.1333333333333333</v>
      </c>
      <c r="G32" s="23" t="s">
        <v>135</v>
      </c>
      <c r="H32" s="19">
        <v>5000</v>
      </c>
      <c r="I32" s="19">
        <v>5000</v>
      </c>
      <c r="J32" s="19">
        <v>5000</v>
      </c>
      <c r="K32" s="19">
        <v>5000</v>
      </c>
      <c r="L32" s="19">
        <v>6000</v>
      </c>
      <c r="M32" s="19"/>
      <c r="N32" s="19"/>
      <c r="O32" s="19"/>
      <c r="P32" s="19"/>
      <c r="Q32" s="19"/>
      <c r="R32" s="19"/>
      <c r="S32" s="19"/>
      <c r="T32" s="19"/>
      <c r="U32" s="19"/>
      <c r="V32" s="19"/>
      <c r="W32" s="19"/>
    </row>
    <row r="33" spans="1:26" x14ac:dyDescent="0.25">
      <c r="A33" s="13" t="s">
        <v>136</v>
      </c>
      <c r="B33" s="197">
        <f>IFERROR(AVERAGE(H33:W33),0)</f>
        <v>13146.2</v>
      </c>
      <c r="C33" s="22">
        <f>IFERROR(_xlfn.IFS(ISNUMBER(V33),V33,ISNUMBER(U33),U33,ISNUMBER(T33),T33,ISNUMBER(S33),S33,ISNUMBER(R33),R33,ISNUMBER(Q33),Q33,ISNUMBER(P33),P33,ISNUMBER(O33),O33,ISNUMBER(N33),N33,ISNUMBER(M33),M33,ISNUMBER(L33),L33,ISNUMBER(K33),K33),0)</f>
        <v>14551</v>
      </c>
      <c r="D33" s="21">
        <f t="shared" si="10"/>
        <v>9.6543192907703856E-2</v>
      </c>
      <c r="G33" s="23" t="s">
        <v>136</v>
      </c>
      <c r="H33" s="19">
        <v>12345</v>
      </c>
      <c r="I33" s="19">
        <v>13245</v>
      </c>
      <c r="J33" s="19">
        <v>12345</v>
      </c>
      <c r="K33" s="19">
        <v>13245</v>
      </c>
      <c r="L33" s="19">
        <v>14551</v>
      </c>
      <c r="M33" s="19"/>
      <c r="N33" s="19"/>
      <c r="O33" s="19"/>
      <c r="P33" s="19"/>
      <c r="Q33" s="19"/>
      <c r="R33" s="19"/>
      <c r="S33" s="19"/>
      <c r="T33" s="19"/>
      <c r="U33" s="19"/>
      <c r="V33" s="19"/>
      <c r="W33" s="19"/>
    </row>
    <row r="34" spans="1:26" x14ac:dyDescent="0.25">
      <c r="A34" s="13" t="s">
        <v>137</v>
      </c>
      <c r="B34" s="197">
        <f>IFERROR(AVERAGE(H34:W34),0)</f>
        <v>1200</v>
      </c>
      <c r="C34" s="22">
        <f>IFERROR(_xlfn.IFS(ISNUMBER(V34),V34,ISNUMBER(U34),U34,ISNUMBER(T34),T34,ISNUMBER(S34),S34,ISNUMBER(R34),R34,ISNUMBER(Q34),Q34,ISNUMBER(P34),P34,ISNUMBER(O34),O34,ISNUMBER(N34),N34,ISNUMBER(M34),M34,ISNUMBER(L34),L34,ISNUMBER(K34),K34),0)</f>
        <v>2000</v>
      </c>
      <c r="D34" s="21">
        <f t="shared" si="10"/>
        <v>0.4</v>
      </c>
      <c r="G34" s="23" t="s">
        <v>137</v>
      </c>
      <c r="H34" s="19">
        <v>1000</v>
      </c>
      <c r="I34" s="19">
        <v>1000</v>
      </c>
      <c r="J34" s="19">
        <v>1000</v>
      </c>
      <c r="K34" s="19">
        <v>1000</v>
      </c>
      <c r="L34" s="19">
        <v>2000</v>
      </c>
      <c r="M34" s="19"/>
      <c r="N34" s="19"/>
      <c r="O34" s="19"/>
      <c r="P34" s="19"/>
      <c r="Q34" s="19"/>
      <c r="R34" s="19"/>
      <c r="S34" s="19"/>
      <c r="T34" s="19"/>
      <c r="U34" s="19"/>
      <c r="V34" s="19"/>
      <c r="W34" s="19"/>
    </row>
    <row r="35" spans="1:26" x14ac:dyDescent="0.25">
      <c r="A35" s="13" t="s">
        <v>138</v>
      </c>
      <c r="B35" s="22">
        <f>B34+B33</f>
        <v>14346.2</v>
      </c>
      <c r="C35" s="22">
        <f>C34+C33</f>
        <v>16551</v>
      </c>
      <c r="D35" s="21">
        <f t="shared" si="10"/>
        <v>0.13321249471331031</v>
      </c>
      <c r="G35" s="23" t="s">
        <v>138</v>
      </c>
      <c r="H35" s="13">
        <f>H34+H33</f>
        <v>13345</v>
      </c>
      <c r="I35" s="13">
        <f t="shared" ref="I35:W35" si="11">I34+I33</f>
        <v>14245</v>
      </c>
      <c r="J35" s="13">
        <f t="shared" si="11"/>
        <v>13345</v>
      </c>
      <c r="K35" s="13">
        <f t="shared" si="11"/>
        <v>14245</v>
      </c>
      <c r="L35" s="13">
        <f t="shared" si="11"/>
        <v>16551</v>
      </c>
      <c r="M35" s="13">
        <f t="shared" si="11"/>
        <v>0</v>
      </c>
      <c r="N35" s="13">
        <f t="shared" si="11"/>
        <v>0</v>
      </c>
      <c r="O35" s="13">
        <f t="shared" si="11"/>
        <v>0</v>
      </c>
      <c r="P35" s="13">
        <f t="shared" si="11"/>
        <v>0</v>
      </c>
      <c r="Q35" s="13">
        <f t="shared" si="11"/>
        <v>0</v>
      </c>
      <c r="R35" s="13">
        <f t="shared" si="11"/>
        <v>0</v>
      </c>
      <c r="S35" s="13">
        <f t="shared" si="11"/>
        <v>0</v>
      </c>
      <c r="T35" s="13">
        <f t="shared" si="11"/>
        <v>0</v>
      </c>
      <c r="U35" s="13">
        <f t="shared" si="11"/>
        <v>0</v>
      </c>
      <c r="V35" s="13">
        <f t="shared" si="11"/>
        <v>0</v>
      </c>
      <c r="W35" s="13">
        <f t="shared" si="11"/>
        <v>0</v>
      </c>
    </row>
    <row r="36" spans="1:26" x14ac:dyDescent="0.25">
      <c r="A36" s="13" t="s">
        <v>139</v>
      </c>
      <c r="B36" s="197">
        <f>IFERROR(AVERAGE(H36:W36),0)</f>
        <v>131.6</v>
      </c>
      <c r="C36" s="22">
        <f>IFERROR(_xlfn.IFS(ISNUMBER(V36),V36,ISNUMBER(U36),U36,ISNUMBER(T36),T36,ISNUMBER(S36),S36,ISNUMBER(R36),R36,ISNUMBER(Q36),Q36,ISNUMBER(P36),P36,ISNUMBER(O36),O36,ISNUMBER(N36),N36,ISNUMBER(M36),M36,ISNUMBER(L36),L36,ISNUMBER(K36),K36),0)</f>
        <v>126</v>
      </c>
      <c r="D36" s="21">
        <f t="shared" si="10"/>
        <v>-4.4444444444444509E-2</v>
      </c>
      <c r="G36" s="23" t="s">
        <v>139</v>
      </c>
      <c r="H36" s="19">
        <v>145</v>
      </c>
      <c r="I36" s="19">
        <v>132</v>
      </c>
      <c r="J36" s="19">
        <v>132</v>
      </c>
      <c r="K36" s="19">
        <v>123</v>
      </c>
      <c r="L36" s="19">
        <v>126</v>
      </c>
      <c r="M36" s="19"/>
      <c r="N36" s="19"/>
      <c r="O36" s="19"/>
      <c r="P36" s="19"/>
      <c r="Q36" s="19"/>
      <c r="R36" s="19"/>
      <c r="S36" s="19"/>
      <c r="T36" s="19"/>
      <c r="U36" s="19"/>
      <c r="V36" s="19"/>
      <c r="W36" s="19"/>
    </row>
    <row r="38" spans="1:26" ht="15.75" x14ac:dyDescent="0.25">
      <c r="A38" s="5" t="s">
        <v>140</v>
      </c>
      <c r="B38" s="5" t="s">
        <v>141</v>
      </c>
      <c r="C38" s="5" t="s">
        <v>142</v>
      </c>
      <c r="D38" s="202" t="s">
        <v>143</v>
      </c>
      <c r="E38" s="261" t="s">
        <v>144</v>
      </c>
      <c r="F38" s="261"/>
      <c r="K38" t="s">
        <v>315</v>
      </c>
      <c r="R38" t="s">
        <v>315</v>
      </c>
      <c r="V38" s="165" t="s">
        <v>316</v>
      </c>
      <c r="W38" s="165"/>
      <c r="X38" s="165"/>
      <c r="Y38" s="165"/>
      <c r="Z38" s="165"/>
    </row>
    <row r="39" spans="1:26" x14ac:dyDescent="0.25">
      <c r="A39" s="5" t="s">
        <v>145</v>
      </c>
      <c r="B39" s="58">
        <f>B25/$D$11</f>
        <v>0</v>
      </c>
      <c r="C39" s="58">
        <f>C25/$D$11</f>
        <v>0</v>
      </c>
      <c r="D39" s="15">
        <v>11</v>
      </c>
      <c r="E39" s="262" t="e">
        <f>1-(D39/C39)</f>
        <v>#DIV/0!</v>
      </c>
      <c r="F39" s="262"/>
      <c r="K39" t="str">
        <f>"Energie-und Wasserverbrauch "&amp;B3</f>
        <v>Energie-und Wasserverbrauch Beispielgebäude 1</v>
      </c>
      <c r="R39" t="str">
        <f>G31&amp;B3</f>
        <v>Verbrauchskosten Beispielgebäude 1</v>
      </c>
    </row>
    <row r="40" spans="1:26" x14ac:dyDescent="0.25">
      <c r="A40" s="5" t="s">
        <v>146</v>
      </c>
      <c r="B40" s="24">
        <f>B26/$D$11</f>
        <v>18.261504747991236</v>
      </c>
      <c r="C40" s="24">
        <f t="shared" ref="C40:C41" si="12">C26/$D$11</f>
        <v>21.913805697589481</v>
      </c>
    </row>
    <row r="41" spans="1:26" x14ac:dyDescent="0.25">
      <c r="A41" s="5" t="s">
        <v>147</v>
      </c>
      <c r="B41" s="24">
        <f>B27/$D$11</f>
        <v>237.39956172388605</v>
      </c>
      <c r="C41" s="24">
        <f t="shared" si="12"/>
        <v>237.39956172388605</v>
      </c>
    </row>
    <row r="42" spans="1:26" x14ac:dyDescent="0.25">
      <c r="A42" s="5" t="s">
        <v>148</v>
      </c>
      <c r="B42" s="58">
        <f>B41+B40</f>
        <v>255.66106647187729</v>
      </c>
      <c r="C42" s="58">
        <f>C41+C40</f>
        <v>259.3133674214755</v>
      </c>
      <c r="D42" s="7">
        <v>80</v>
      </c>
      <c r="E42" s="262">
        <f>1-(D42/C42)</f>
        <v>0.69149295774647879</v>
      </c>
      <c r="F42" s="262"/>
    </row>
    <row r="43" spans="1:26" x14ac:dyDescent="0.25">
      <c r="A43" s="5" t="s">
        <v>307</v>
      </c>
      <c r="B43" s="12">
        <f>B29/$D$11*1000</f>
        <v>82.834185536888242</v>
      </c>
      <c r="C43" s="12">
        <f>C29/$D$11*1000</f>
        <v>89.846603360116873</v>
      </c>
      <c r="D43" s="209">
        <f>B43</f>
        <v>82.834185536888242</v>
      </c>
      <c r="E43" s="262">
        <f>1-(D43/C43)</f>
        <v>7.8048780487804836E-2</v>
      </c>
      <c r="F43" s="262"/>
    </row>
    <row r="45" spans="1:26" x14ac:dyDescent="0.25">
      <c r="A45" s="201" t="s">
        <v>381</v>
      </c>
      <c r="B45" s="164"/>
      <c r="C45" s="164"/>
      <c r="D45" s="164"/>
      <c r="E45" s="164"/>
      <c r="F45" s="164"/>
    </row>
    <row r="47" spans="1:26" ht="60" x14ac:dyDescent="0.25">
      <c r="A47" s="3" t="s">
        <v>150</v>
      </c>
      <c r="B47" s="3" t="s">
        <v>151</v>
      </c>
      <c r="C47" s="8" t="s">
        <v>152</v>
      </c>
      <c r="D47" s="8" t="s">
        <v>153</v>
      </c>
      <c r="E47" s="8" t="s">
        <v>154</v>
      </c>
    </row>
    <row r="48" spans="1:26" x14ac:dyDescent="0.25">
      <c r="A48" s="3" t="s">
        <v>83</v>
      </c>
      <c r="B48" s="7" t="s">
        <v>387</v>
      </c>
      <c r="C48" s="108">
        <f>VLOOKUP(B48,'THG-Faktoren'!$B$8:$C$32,2,FALSE)</f>
        <v>560</v>
      </c>
      <c r="D48" s="108">
        <f>C48*C25/1000</f>
        <v>0</v>
      </c>
      <c r="E48" s="57">
        <f>C48*C39/1000</f>
        <v>0</v>
      </c>
    </row>
    <row r="49" spans="1:20" x14ac:dyDescent="0.25">
      <c r="A49" s="3" t="s">
        <v>86</v>
      </c>
      <c r="B49" s="7" t="s">
        <v>389</v>
      </c>
      <c r="C49" s="108">
        <f>VLOOKUP(B49,'THG-Faktoren'!$B$8:$C$32,2,FALSE)</f>
        <v>310</v>
      </c>
      <c r="D49" s="108">
        <f>C49*C26/1000</f>
        <v>9300</v>
      </c>
      <c r="E49" s="57">
        <f>C49*C40/1000</f>
        <v>6.7932797662527395</v>
      </c>
    </row>
    <row r="50" spans="1:20" x14ac:dyDescent="0.25">
      <c r="A50" s="3" t="s">
        <v>87</v>
      </c>
      <c r="B50" s="7" t="s">
        <v>388</v>
      </c>
      <c r="C50" s="108">
        <f>VLOOKUP(B50,'THG-Faktoren'!$B$8:$C$32,2,FALSE)</f>
        <v>227</v>
      </c>
      <c r="D50" s="108">
        <f>C50*C27/1000</f>
        <v>73775</v>
      </c>
      <c r="E50" s="57">
        <f>C50*C41/1000</f>
        <v>53.889700511322133</v>
      </c>
    </row>
    <row r="51" spans="1:20" x14ac:dyDescent="0.25">
      <c r="A51" s="3" t="s">
        <v>158</v>
      </c>
      <c r="D51" s="109">
        <f>SUM(D48:D50)</f>
        <v>83075</v>
      </c>
      <c r="E51" s="56">
        <f>SUM(E48:E50)</f>
        <v>60.68298027757487</v>
      </c>
    </row>
    <row r="52" spans="1:20" x14ac:dyDescent="0.25">
      <c r="A52" s="203" t="s">
        <v>159</v>
      </c>
      <c r="B52" s="164"/>
      <c r="C52" s="164"/>
      <c r="D52" s="164"/>
      <c r="E52" s="164"/>
      <c r="F52" s="164"/>
    </row>
    <row r="55" spans="1:20" ht="15.75" thickBot="1" x14ac:dyDescent="0.3"/>
    <row r="56" spans="1:20" ht="15.75" thickBot="1" x14ac:dyDescent="0.3">
      <c r="A56" s="60" t="s">
        <v>160</v>
      </c>
      <c r="B56" s="61"/>
      <c r="C56" s="61"/>
      <c r="D56" s="61"/>
      <c r="E56" s="61"/>
      <c r="F56" s="61"/>
      <c r="G56" s="61"/>
      <c r="H56" s="61"/>
      <c r="I56" s="61"/>
      <c r="J56" s="61"/>
      <c r="K56" s="61"/>
      <c r="L56" s="61"/>
      <c r="M56" s="61"/>
      <c r="N56" s="61"/>
      <c r="O56" s="61"/>
      <c r="P56" s="61"/>
      <c r="Q56" s="61"/>
      <c r="R56" s="61"/>
      <c r="S56" s="61"/>
      <c r="T56" s="62"/>
    </row>
    <row r="58" spans="1:20" ht="38.25" x14ac:dyDescent="0.25">
      <c r="A58" s="31" t="s">
        <v>89</v>
      </c>
      <c r="B58" s="31" t="s">
        <v>161</v>
      </c>
      <c r="C58" s="31" t="s">
        <v>162</v>
      </c>
      <c r="D58" s="31" t="s">
        <v>163</v>
      </c>
      <c r="E58" s="33" t="s">
        <v>164</v>
      </c>
      <c r="F58" s="195" t="s">
        <v>165</v>
      </c>
      <c r="G58" s="195" t="s">
        <v>166</v>
      </c>
      <c r="H58" s="195" t="s">
        <v>167</v>
      </c>
      <c r="I58" s="195" t="s">
        <v>168</v>
      </c>
      <c r="J58" s="195" t="s">
        <v>169</v>
      </c>
      <c r="K58" s="35" t="s">
        <v>170</v>
      </c>
      <c r="L58" s="248" t="s">
        <v>171</v>
      </c>
      <c r="M58" s="248"/>
      <c r="N58" s="248"/>
      <c r="O58" s="249" t="s">
        <v>172</v>
      </c>
      <c r="P58" s="249"/>
      <c r="Q58" s="249"/>
      <c r="R58" s="250" t="s">
        <v>173</v>
      </c>
      <c r="S58" s="250"/>
      <c r="T58" s="250"/>
    </row>
    <row r="59" spans="1:20" s="25" customFormat="1" ht="43.15" customHeight="1" x14ac:dyDescent="0.25">
      <c r="A59" s="66" t="s">
        <v>174</v>
      </c>
      <c r="B59" s="166" t="s">
        <v>175</v>
      </c>
      <c r="C59" s="167"/>
      <c r="D59" s="167" t="s">
        <v>176</v>
      </c>
      <c r="E59" s="167">
        <v>1970</v>
      </c>
      <c r="F59" s="166" t="s">
        <v>177</v>
      </c>
      <c r="G59" s="167" t="s">
        <v>178</v>
      </c>
      <c r="H59" s="167" t="s">
        <v>179</v>
      </c>
      <c r="I59" s="194" t="s">
        <v>180</v>
      </c>
      <c r="J59" s="194" t="s">
        <v>180</v>
      </c>
      <c r="K59" s="194"/>
      <c r="L59" s="236" t="s">
        <v>181</v>
      </c>
      <c r="M59" s="236"/>
      <c r="N59" s="236"/>
      <c r="O59" s="236" t="s">
        <v>182</v>
      </c>
      <c r="P59" s="236"/>
      <c r="Q59" s="236"/>
      <c r="R59" s="236" t="s">
        <v>183</v>
      </c>
      <c r="S59" s="236"/>
      <c r="T59" s="236"/>
    </row>
    <row r="60" spans="1:20" ht="33.6" customHeight="1" x14ac:dyDescent="0.25">
      <c r="A60" s="32" t="s">
        <v>184</v>
      </c>
      <c r="B60" s="196" t="s">
        <v>185</v>
      </c>
      <c r="C60" s="41"/>
      <c r="D60" s="167"/>
      <c r="E60" s="167"/>
      <c r="F60" s="167"/>
      <c r="G60" s="167"/>
      <c r="H60" s="167"/>
      <c r="I60" s="167"/>
      <c r="J60" s="167"/>
      <c r="K60" s="41"/>
      <c r="L60" s="236"/>
      <c r="M60" s="236"/>
      <c r="N60" s="236"/>
      <c r="O60" s="236" t="s">
        <v>186</v>
      </c>
      <c r="P60" s="236"/>
      <c r="Q60" s="236"/>
      <c r="R60" s="236" t="s">
        <v>187</v>
      </c>
      <c r="S60" s="236"/>
      <c r="T60" s="236"/>
    </row>
    <row r="61" spans="1:20" x14ac:dyDescent="0.25">
      <c r="A61" s="32" t="s">
        <v>188</v>
      </c>
      <c r="B61" s="196" t="s">
        <v>189</v>
      </c>
      <c r="C61" s="41"/>
      <c r="D61" s="41"/>
      <c r="E61" s="41"/>
      <c r="F61" s="41"/>
      <c r="G61" s="41"/>
      <c r="H61" s="41"/>
      <c r="I61" s="41"/>
      <c r="J61" s="41"/>
      <c r="K61" s="41"/>
      <c r="L61" s="240"/>
      <c r="M61" s="240"/>
      <c r="N61" s="240"/>
      <c r="O61" s="240"/>
      <c r="P61" s="240"/>
      <c r="Q61" s="240"/>
      <c r="R61" s="237"/>
      <c r="S61" s="237"/>
      <c r="T61" s="237"/>
    </row>
    <row r="62" spans="1:20" x14ac:dyDescent="0.25">
      <c r="A62" s="32" t="s">
        <v>190</v>
      </c>
      <c r="B62" s="196"/>
      <c r="C62" s="41"/>
      <c r="D62" s="41"/>
      <c r="E62" s="41"/>
      <c r="F62" s="41"/>
      <c r="G62" s="41"/>
      <c r="H62" s="41"/>
      <c r="I62" s="41"/>
      <c r="J62" s="41"/>
      <c r="K62" s="41"/>
      <c r="L62" s="240"/>
      <c r="M62" s="240"/>
      <c r="N62" s="240"/>
      <c r="O62" s="240"/>
      <c r="P62" s="240"/>
      <c r="Q62" s="240"/>
      <c r="R62" s="237"/>
      <c r="S62" s="237"/>
      <c r="T62" s="237"/>
    </row>
    <row r="63" spans="1:20" x14ac:dyDescent="0.25">
      <c r="A63" s="32" t="s">
        <v>191</v>
      </c>
      <c r="B63" s="196"/>
      <c r="C63" s="41"/>
      <c r="D63" s="41"/>
      <c r="E63" s="41"/>
      <c r="F63" s="41"/>
      <c r="G63" s="41"/>
      <c r="H63" s="41"/>
      <c r="I63" s="41"/>
      <c r="J63" s="41"/>
      <c r="K63" s="41"/>
      <c r="L63" s="240"/>
      <c r="M63" s="240"/>
      <c r="N63" s="240"/>
      <c r="O63" s="240"/>
      <c r="P63" s="240"/>
      <c r="Q63" s="240"/>
      <c r="R63" s="237"/>
      <c r="S63" s="237"/>
      <c r="T63" s="237"/>
    </row>
    <row r="64" spans="1:20" x14ac:dyDescent="0.25">
      <c r="A64" s="32" t="s">
        <v>119</v>
      </c>
      <c r="B64" s="30"/>
      <c r="C64" s="29">
        <f>SUM(C59:C63)</f>
        <v>0</v>
      </c>
      <c r="D64" s="36"/>
      <c r="E64" s="36"/>
      <c r="F64" s="36"/>
      <c r="G64" s="36"/>
      <c r="H64" s="36"/>
      <c r="I64" s="36"/>
      <c r="J64" s="36"/>
      <c r="K64" s="36"/>
      <c r="L64" s="36"/>
      <c r="M64" s="36"/>
      <c r="N64" s="36"/>
      <c r="O64" s="36"/>
      <c r="P64" s="36"/>
      <c r="Q64" s="36"/>
      <c r="R64" s="2"/>
      <c r="S64" s="2"/>
      <c r="T64" s="2"/>
    </row>
    <row r="65" spans="1:17" x14ac:dyDescent="0.25">
      <c r="A65" s="36"/>
      <c r="B65" s="36"/>
      <c r="C65" s="36"/>
      <c r="D65" s="36"/>
      <c r="E65" s="36"/>
      <c r="F65" s="36"/>
      <c r="G65" s="36"/>
      <c r="H65" s="36"/>
      <c r="I65" s="36"/>
      <c r="J65" s="36"/>
      <c r="K65" s="36"/>
      <c r="L65" s="36"/>
      <c r="M65" s="36"/>
      <c r="N65" s="36"/>
      <c r="O65" s="36"/>
      <c r="P65" s="36"/>
      <c r="Q65" s="36"/>
    </row>
    <row r="66" spans="1:17" ht="25.5" x14ac:dyDescent="0.25">
      <c r="A66" s="37" t="s">
        <v>192</v>
      </c>
      <c r="B66" s="37" t="s">
        <v>161</v>
      </c>
      <c r="C66" s="37" t="s">
        <v>162</v>
      </c>
      <c r="D66" s="37" t="s">
        <v>193</v>
      </c>
      <c r="E66" s="38" t="s">
        <v>71</v>
      </c>
      <c r="F66" s="39" t="s">
        <v>170</v>
      </c>
      <c r="G66" s="242" t="s">
        <v>172</v>
      </c>
      <c r="H66" s="242"/>
      <c r="I66" s="242"/>
      <c r="J66" s="251" t="s">
        <v>171</v>
      </c>
      <c r="K66" s="251"/>
      <c r="L66" s="251"/>
      <c r="M66" s="242" t="s">
        <v>173</v>
      </c>
      <c r="N66" s="242"/>
      <c r="O66" s="242"/>
      <c r="P66" s="40"/>
      <c r="Q66" s="40"/>
    </row>
    <row r="67" spans="1:17" ht="33.6" customHeight="1" x14ac:dyDescent="0.25">
      <c r="A67" s="37" t="s">
        <v>194</v>
      </c>
      <c r="B67" s="196" t="s">
        <v>195</v>
      </c>
      <c r="C67" s="41"/>
      <c r="D67" s="41" t="s">
        <v>176</v>
      </c>
      <c r="E67" s="42">
        <v>1988</v>
      </c>
      <c r="F67" s="42"/>
      <c r="G67" s="241" t="s">
        <v>196</v>
      </c>
      <c r="H67" s="241"/>
      <c r="I67" s="241"/>
      <c r="J67" s="242"/>
      <c r="K67" s="242"/>
      <c r="L67" s="242"/>
      <c r="M67" s="244" t="s">
        <v>197</v>
      </c>
      <c r="N67" s="244"/>
      <c r="O67" s="244"/>
      <c r="P67" s="40"/>
      <c r="Q67" s="40"/>
    </row>
    <row r="68" spans="1:17" x14ac:dyDescent="0.25">
      <c r="A68" s="37" t="s">
        <v>198</v>
      </c>
      <c r="B68" s="196" t="s">
        <v>199</v>
      </c>
      <c r="C68" s="41"/>
      <c r="D68" s="41"/>
      <c r="E68" s="42"/>
      <c r="F68" s="42"/>
      <c r="G68" s="242"/>
      <c r="H68" s="242"/>
      <c r="I68" s="242"/>
      <c r="J68" s="242"/>
      <c r="K68" s="242"/>
      <c r="L68" s="242"/>
      <c r="M68" s="242"/>
      <c r="N68" s="242"/>
      <c r="O68" s="242"/>
      <c r="P68" s="40"/>
      <c r="Q68" s="40"/>
    </row>
    <row r="69" spans="1:17" x14ac:dyDescent="0.25">
      <c r="A69" s="37" t="s">
        <v>200</v>
      </c>
      <c r="B69" s="196"/>
      <c r="C69" s="41"/>
      <c r="D69" s="41"/>
      <c r="E69" s="42"/>
      <c r="F69" s="42"/>
      <c r="G69" s="242"/>
      <c r="H69" s="242"/>
      <c r="I69" s="242"/>
      <c r="J69" s="242"/>
      <c r="K69" s="242"/>
      <c r="L69" s="242"/>
      <c r="M69" s="242"/>
      <c r="N69" s="242"/>
      <c r="O69" s="242"/>
      <c r="P69" s="40"/>
      <c r="Q69" s="40"/>
    </row>
    <row r="70" spans="1:17" x14ac:dyDescent="0.25">
      <c r="A70" s="37" t="s">
        <v>201</v>
      </c>
      <c r="B70" s="196"/>
      <c r="C70" s="41"/>
      <c r="D70" s="41"/>
      <c r="E70" s="42"/>
      <c r="F70" s="42"/>
      <c r="G70" s="242"/>
      <c r="H70" s="242"/>
      <c r="I70" s="242"/>
      <c r="J70" s="242"/>
      <c r="K70" s="242"/>
      <c r="L70" s="242"/>
      <c r="M70" s="242"/>
      <c r="N70" s="242"/>
      <c r="O70" s="242"/>
      <c r="P70" s="40"/>
      <c r="Q70" s="40"/>
    </row>
    <row r="71" spans="1:17" x14ac:dyDescent="0.25">
      <c r="A71" s="37" t="s">
        <v>202</v>
      </c>
      <c r="B71" s="196"/>
      <c r="C71" s="41"/>
      <c r="D71" s="41"/>
      <c r="E71" s="42"/>
      <c r="F71" s="42"/>
      <c r="G71" s="242"/>
      <c r="H71" s="242"/>
      <c r="I71" s="242"/>
      <c r="J71" s="242"/>
      <c r="K71" s="242"/>
      <c r="L71" s="242"/>
      <c r="M71" s="242"/>
      <c r="N71" s="242"/>
      <c r="O71" s="242"/>
      <c r="P71" s="40"/>
      <c r="Q71" s="40"/>
    </row>
    <row r="72" spans="1:17" x14ac:dyDescent="0.25">
      <c r="A72" s="37" t="s">
        <v>119</v>
      </c>
      <c r="B72" s="28"/>
      <c r="C72" s="37">
        <f>SUM(C67:C71)</f>
        <v>0</v>
      </c>
      <c r="D72" s="36"/>
      <c r="E72" s="36"/>
      <c r="F72" s="36"/>
      <c r="G72" s="36"/>
      <c r="H72" s="36"/>
      <c r="I72" s="36"/>
      <c r="J72" s="36"/>
      <c r="K72" s="36"/>
      <c r="L72" s="36"/>
      <c r="M72" s="36"/>
      <c r="N72" s="36"/>
      <c r="O72" s="36"/>
      <c r="P72" s="40"/>
      <c r="Q72" s="40"/>
    </row>
    <row r="73" spans="1:17" x14ac:dyDescent="0.25">
      <c r="A73" s="36"/>
      <c r="B73" s="36"/>
      <c r="C73" s="36"/>
      <c r="D73" s="36"/>
      <c r="E73" s="40"/>
      <c r="F73" s="40"/>
      <c r="G73" s="40"/>
      <c r="H73" s="40"/>
      <c r="I73" s="40"/>
      <c r="J73" s="40"/>
      <c r="K73" s="40"/>
      <c r="L73" s="40"/>
      <c r="M73" s="40"/>
      <c r="N73" s="40"/>
      <c r="O73" s="40"/>
      <c r="P73" s="40"/>
      <c r="Q73" s="40"/>
    </row>
    <row r="74" spans="1:17" ht="25.5" x14ac:dyDescent="0.25">
      <c r="A74" s="26" t="s">
        <v>203</v>
      </c>
      <c r="B74" s="26" t="s">
        <v>161</v>
      </c>
      <c r="C74" s="26" t="s">
        <v>162</v>
      </c>
      <c r="D74" s="26" t="s">
        <v>193</v>
      </c>
      <c r="E74" s="43" t="s">
        <v>71</v>
      </c>
      <c r="F74" s="44" t="s">
        <v>170</v>
      </c>
      <c r="G74" s="243" t="s">
        <v>172</v>
      </c>
      <c r="H74" s="243"/>
      <c r="I74" s="243"/>
      <c r="J74" s="245" t="s">
        <v>171</v>
      </c>
      <c r="K74" s="245"/>
      <c r="L74" s="245"/>
      <c r="M74" s="243" t="s">
        <v>173</v>
      </c>
      <c r="N74" s="243"/>
      <c r="O74" s="243"/>
      <c r="P74" s="40"/>
      <c r="Q74" s="40"/>
    </row>
    <row r="75" spans="1:17" x14ac:dyDescent="0.25">
      <c r="A75" s="26" t="s">
        <v>204</v>
      </c>
      <c r="B75" s="196" t="s">
        <v>205</v>
      </c>
      <c r="C75" s="41"/>
      <c r="D75" s="41" t="s">
        <v>176</v>
      </c>
      <c r="E75" s="42">
        <v>2012</v>
      </c>
      <c r="F75" s="42"/>
      <c r="G75" s="244" t="s">
        <v>206</v>
      </c>
      <c r="H75" s="244"/>
      <c r="I75" s="244"/>
      <c r="J75" s="244"/>
      <c r="K75" s="244"/>
      <c r="L75" s="244"/>
      <c r="M75" s="244" t="s">
        <v>207</v>
      </c>
      <c r="N75" s="244"/>
      <c r="O75" s="244"/>
      <c r="P75" s="40"/>
      <c r="Q75" s="40"/>
    </row>
    <row r="76" spans="1:17" ht="32.450000000000003" customHeight="1" x14ac:dyDescent="0.25">
      <c r="A76" s="26" t="s">
        <v>208</v>
      </c>
      <c r="B76" s="196" t="s">
        <v>209</v>
      </c>
      <c r="C76" s="41"/>
      <c r="D76" s="41"/>
      <c r="E76" s="42"/>
      <c r="F76" s="42"/>
      <c r="G76" s="244" t="s">
        <v>210</v>
      </c>
      <c r="H76" s="244"/>
      <c r="I76" s="244"/>
      <c r="J76" s="244"/>
      <c r="K76" s="244"/>
      <c r="L76" s="244"/>
      <c r="M76" s="244" t="s">
        <v>211</v>
      </c>
      <c r="N76" s="244"/>
      <c r="O76" s="244"/>
      <c r="P76" s="40"/>
      <c r="Q76" s="40"/>
    </row>
    <row r="77" spans="1:17" x14ac:dyDescent="0.25">
      <c r="A77" s="26" t="s">
        <v>212</v>
      </c>
      <c r="B77" s="196"/>
      <c r="C77" s="41"/>
      <c r="D77" s="41"/>
      <c r="E77" s="42"/>
      <c r="F77" s="42"/>
      <c r="G77" s="244"/>
      <c r="H77" s="244"/>
      <c r="I77" s="244"/>
      <c r="J77" s="244"/>
      <c r="K77" s="244"/>
      <c r="L77" s="244"/>
      <c r="M77" s="244"/>
      <c r="N77" s="244"/>
      <c r="O77" s="244"/>
      <c r="P77" s="40"/>
      <c r="Q77" s="40"/>
    </row>
    <row r="78" spans="1:17" x14ac:dyDescent="0.25">
      <c r="A78" s="26" t="s">
        <v>213</v>
      </c>
      <c r="B78" s="196"/>
      <c r="C78" s="41"/>
      <c r="D78" s="41"/>
      <c r="E78" s="42"/>
      <c r="F78" s="42"/>
      <c r="G78" s="244"/>
      <c r="H78" s="244"/>
      <c r="I78" s="244"/>
      <c r="J78" s="244"/>
      <c r="K78" s="244"/>
      <c r="L78" s="244"/>
      <c r="M78" s="244"/>
      <c r="N78" s="244"/>
      <c r="O78" s="244"/>
      <c r="P78" s="40"/>
      <c r="Q78" s="40"/>
    </row>
    <row r="79" spans="1:17" x14ac:dyDescent="0.25">
      <c r="A79" s="26" t="s">
        <v>214</v>
      </c>
      <c r="B79" s="196"/>
      <c r="C79" s="41"/>
      <c r="D79" s="41"/>
      <c r="E79" s="42"/>
      <c r="F79" s="42"/>
      <c r="G79" s="244"/>
      <c r="H79" s="244"/>
      <c r="I79" s="244"/>
      <c r="J79" s="244"/>
      <c r="K79" s="244"/>
      <c r="L79" s="244"/>
      <c r="M79" s="244"/>
      <c r="N79" s="244"/>
      <c r="O79" s="244"/>
      <c r="P79" s="40"/>
      <c r="Q79" s="40"/>
    </row>
    <row r="80" spans="1:17" x14ac:dyDescent="0.25">
      <c r="A80" s="26" t="s">
        <v>119</v>
      </c>
      <c r="B80" s="26"/>
      <c r="C80" s="26">
        <f>SUM(C75:C79)</f>
        <v>0</v>
      </c>
      <c r="D80" s="36"/>
      <c r="E80" s="36"/>
      <c r="F80" s="36"/>
      <c r="G80" s="36"/>
      <c r="H80" s="36"/>
      <c r="I80" s="36"/>
      <c r="J80" s="36"/>
      <c r="K80" s="36"/>
      <c r="L80" s="36"/>
      <c r="M80" s="36"/>
      <c r="N80" s="36"/>
      <c r="O80" s="36"/>
      <c r="P80" s="40"/>
      <c r="Q80" s="40"/>
    </row>
    <row r="81" spans="1:17" x14ac:dyDescent="0.25">
      <c r="A81" s="36"/>
      <c r="B81" s="36"/>
      <c r="C81" s="36"/>
      <c r="D81" s="36"/>
      <c r="E81" s="40"/>
      <c r="F81" s="40"/>
      <c r="G81" s="40"/>
      <c r="H81" s="40"/>
      <c r="I81" s="40"/>
      <c r="J81" s="40"/>
      <c r="K81" s="40"/>
      <c r="L81" s="40"/>
      <c r="M81" s="40"/>
      <c r="N81" s="40"/>
      <c r="O81" s="40"/>
      <c r="P81" s="40"/>
      <c r="Q81" s="40"/>
    </row>
    <row r="82" spans="1:17" ht="25.5" x14ac:dyDescent="0.25">
      <c r="A82" s="45" t="s">
        <v>215</v>
      </c>
      <c r="B82" s="45" t="s">
        <v>161</v>
      </c>
      <c r="C82" s="45" t="s">
        <v>162</v>
      </c>
      <c r="D82" s="45" t="s">
        <v>193</v>
      </c>
      <c r="E82" s="46" t="s">
        <v>71</v>
      </c>
      <c r="F82" s="47" t="s">
        <v>170</v>
      </c>
      <c r="G82" s="246" t="s">
        <v>172</v>
      </c>
      <c r="H82" s="246"/>
      <c r="I82" s="246"/>
      <c r="J82" s="247" t="s">
        <v>171</v>
      </c>
      <c r="K82" s="247"/>
      <c r="L82" s="247"/>
      <c r="M82" s="246" t="s">
        <v>173</v>
      </c>
      <c r="N82" s="246"/>
      <c r="O82" s="246"/>
      <c r="P82" s="40"/>
      <c r="Q82" s="40"/>
    </row>
    <row r="83" spans="1:17" x14ac:dyDescent="0.25">
      <c r="A83" s="45" t="s">
        <v>216</v>
      </c>
      <c r="B83" s="196" t="s">
        <v>217</v>
      </c>
      <c r="C83" s="41"/>
      <c r="D83" s="41"/>
      <c r="E83" s="41"/>
      <c r="F83" s="41"/>
      <c r="G83" s="241"/>
      <c r="H83" s="241"/>
      <c r="I83" s="241"/>
      <c r="J83" s="241"/>
      <c r="K83" s="241"/>
      <c r="L83" s="241"/>
      <c r="M83" s="241"/>
      <c r="N83" s="241"/>
      <c r="O83" s="241"/>
      <c r="P83" s="36"/>
      <c r="Q83" s="36"/>
    </row>
    <row r="84" spans="1:17" x14ac:dyDescent="0.25">
      <c r="A84" s="45" t="s">
        <v>218</v>
      </c>
      <c r="B84" s="196" t="s">
        <v>219</v>
      </c>
      <c r="C84" s="41"/>
      <c r="D84" s="41"/>
      <c r="E84" s="41"/>
      <c r="F84" s="41"/>
      <c r="G84" s="241"/>
      <c r="H84" s="241"/>
      <c r="I84" s="241"/>
      <c r="J84" s="241"/>
      <c r="K84" s="241"/>
      <c r="L84" s="241"/>
      <c r="M84" s="241"/>
      <c r="N84" s="241"/>
      <c r="O84" s="241"/>
      <c r="P84" s="36"/>
      <c r="Q84" s="36"/>
    </row>
    <row r="85" spans="1:17" x14ac:dyDescent="0.25">
      <c r="A85" s="45" t="s">
        <v>220</v>
      </c>
      <c r="B85" s="196"/>
      <c r="C85" s="41"/>
      <c r="D85" s="41"/>
      <c r="E85" s="41"/>
      <c r="F85" s="41"/>
      <c r="G85" s="241"/>
      <c r="H85" s="241"/>
      <c r="I85" s="241"/>
      <c r="J85" s="241"/>
      <c r="K85" s="241"/>
      <c r="L85" s="241"/>
      <c r="M85" s="241"/>
      <c r="N85" s="241"/>
      <c r="O85" s="241"/>
      <c r="P85" s="36"/>
      <c r="Q85" s="36"/>
    </row>
    <row r="86" spans="1:17" x14ac:dyDescent="0.25">
      <c r="A86" s="45" t="s">
        <v>221</v>
      </c>
      <c r="B86" s="196"/>
      <c r="C86" s="41"/>
      <c r="D86" s="41"/>
      <c r="E86" s="41"/>
      <c r="F86" s="41"/>
      <c r="G86" s="241"/>
      <c r="H86" s="241"/>
      <c r="I86" s="241"/>
      <c r="J86" s="241"/>
      <c r="K86" s="241"/>
      <c r="L86" s="241"/>
      <c r="M86" s="241"/>
      <c r="N86" s="241"/>
      <c r="O86" s="241"/>
      <c r="P86" s="36"/>
      <c r="Q86" s="36"/>
    </row>
    <row r="87" spans="1:17" x14ac:dyDescent="0.25">
      <c r="A87" s="45" t="s">
        <v>222</v>
      </c>
      <c r="B87" s="196"/>
      <c r="C87" s="41"/>
      <c r="D87" s="41"/>
      <c r="E87" s="41"/>
      <c r="F87" s="41"/>
      <c r="G87" s="241"/>
      <c r="H87" s="241"/>
      <c r="I87" s="241"/>
      <c r="J87" s="241"/>
      <c r="K87" s="241"/>
      <c r="L87" s="241"/>
      <c r="M87" s="241"/>
      <c r="N87" s="241"/>
      <c r="O87" s="241"/>
      <c r="P87" s="36"/>
      <c r="Q87" s="36"/>
    </row>
    <row r="88" spans="1:17" x14ac:dyDescent="0.25">
      <c r="A88" s="45" t="s">
        <v>119</v>
      </c>
      <c r="B88" s="17"/>
      <c r="C88" s="45">
        <f>SUM(C85:C87)</f>
        <v>0</v>
      </c>
      <c r="D88" s="36"/>
      <c r="E88" s="36"/>
      <c r="F88" s="36"/>
      <c r="G88" s="36"/>
      <c r="H88" s="36"/>
      <c r="I88" s="36"/>
      <c r="J88" s="36"/>
      <c r="K88" s="36"/>
      <c r="L88" s="36"/>
      <c r="M88" s="36"/>
      <c r="N88" s="36"/>
      <c r="O88" s="36"/>
      <c r="P88" s="36"/>
      <c r="Q88" s="36"/>
    </row>
    <row r="89" spans="1:17" x14ac:dyDescent="0.25">
      <c r="A89" s="36"/>
      <c r="B89" s="36"/>
      <c r="C89" s="36"/>
      <c r="D89" s="36"/>
      <c r="E89" s="36"/>
      <c r="F89" s="36"/>
      <c r="G89" s="36"/>
      <c r="H89" s="36"/>
      <c r="I89" s="36"/>
      <c r="J89" s="36"/>
      <c r="K89" s="36"/>
      <c r="L89" s="36"/>
      <c r="M89" s="36"/>
      <c r="N89" s="36"/>
      <c r="O89" s="36"/>
      <c r="P89" s="36"/>
      <c r="Q89" s="36"/>
    </row>
    <row r="90" spans="1:17" ht="25.5" x14ac:dyDescent="0.25">
      <c r="A90" s="48" t="s">
        <v>93</v>
      </c>
      <c r="B90" s="48" t="s">
        <v>161</v>
      </c>
      <c r="C90" s="48" t="s">
        <v>162</v>
      </c>
      <c r="D90" s="48" t="s">
        <v>223</v>
      </c>
      <c r="E90" s="49" t="s">
        <v>71</v>
      </c>
      <c r="F90" s="50" t="s">
        <v>170</v>
      </c>
      <c r="G90" s="238" t="s">
        <v>172</v>
      </c>
      <c r="H90" s="238"/>
      <c r="I90" s="238"/>
      <c r="J90" s="239" t="s">
        <v>171</v>
      </c>
      <c r="K90" s="239"/>
      <c r="L90" s="239"/>
      <c r="M90" s="238" t="s">
        <v>173</v>
      </c>
      <c r="N90" s="238"/>
      <c r="O90" s="238"/>
      <c r="P90" s="36"/>
      <c r="Q90" s="36"/>
    </row>
    <row r="91" spans="1:17" x14ac:dyDescent="0.25">
      <c r="A91" s="48" t="s">
        <v>224</v>
      </c>
      <c r="B91" s="41" t="s">
        <v>225</v>
      </c>
      <c r="C91" s="41"/>
      <c r="D91" s="41"/>
      <c r="E91" s="41">
        <v>1999</v>
      </c>
      <c r="F91" s="41"/>
      <c r="G91" s="225"/>
      <c r="H91" s="225"/>
      <c r="I91" s="225"/>
      <c r="J91" s="225"/>
      <c r="K91" s="225"/>
      <c r="L91" s="225"/>
      <c r="M91" s="225"/>
      <c r="N91" s="225"/>
      <c r="O91" s="225"/>
      <c r="P91" s="36"/>
      <c r="Q91" s="36"/>
    </row>
    <row r="92" spans="1:17" x14ac:dyDescent="0.25">
      <c r="A92" s="48" t="s">
        <v>226</v>
      </c>
      <c r="B92" s="41" t="s">
        <v>227</v>
      </c>
      <c r="C92" s="41"/>
      <c r="D92" s="41"/>
      <c r="E92" s="41"/>
      <c r="F92" s="41"/>
      <c r="G92" s="225"/>
      <c r="H92" s="225"/>
      <c r="I92" s="225"/>
      <c r="J92" s="225"/>
      <c r="K92" s="225"/>
      <c r="L92" s="225"/>
      <c r="M92" s="225"/>
      <c r="N92" s="225"/>
      <c r="O92" s="225"/>
      <c r="P92" s="36"/>
      <c r="Q92" s="36"/>
    </row>
    <row r="93" spans="1:17" x14ac:dyDescent="0.25">
      <c r="A93" s="48" t="s">
        <v>228</v>
      </c>
      <c r="B93" s="41" t="s">
        <v>229</v>
      </c>
      <c r="C93" s="41"/>
      <c r="D93" s="41"/>
      <c r="E93" s="41"/>
      <c r="F93" s="41"/>
      <c r="G93" s="225"/>
      <c r="H93" s="225"/>
      <c r="I93" s="225"/>
      <c r="J93" s="225"/>
      <c r="K93" s="225"/>
      <c r="L93" s="225"/>
      <c r="M93" s="225"/>
      <c r="N93" s="225"/>
      <c r="O93" s="225"/>
      <c r="P93" s="36"/>
      <c r="Q93" s="36"/>
    </row>
    <row r="94" spans="1:17" x14ac:dyDescent="0.25">
      <c r="A94" s="48" t="s">
        <v>230</v>
      </c>
      <c r="B94" s="41"/>
      <c r="C94" s="41"/>
      <c r="D94" s="41"/>
      <c r="E94" s="41"/>
      <c r="F94" s="41"/>
      <c r="G94" s="225"/>
      <c r="H94" s="225"/>
      <c r="I94" s="225"/>
      <c r="J94" s="225"/>
      <c r="K94" s="225"/>
      <c r="L94" s="225"/>
      <c r="M94" s="225"/>
      <c r="N94" s="225"/>
      <c r="O94" s="225"/>
      <c r="P94" s="36"/>
      <c r="Q94" s="36"/>
    </row>
    <row r="95" spans="1:17" x14ac:dyDescent="0.25">
      <c r="A95" s="48" t="s">
        <v>231</v>
      </c>
      <c r="B95" s="41"/>
      <c r="C95" s="41"/>
      <c r="D95" s="41"/>
      <c r="E95" s="41"/>
      <c r="F95" s="41"/>
      <c r="G95" s="225"/>
      <c r="H95" s="225"/>
      <c r="I95" s="225"/>
      <c r="J95" s="225"/>
      <c r="K95" s="225"/>
      <c r="L95" s="225"/>
      <c r="M95" s="225"/>
      <c r="N95" s="225"/>
      <c r="O95" s="225"/>
      <c r="P95" s="36"/>
      <c r="Q95" s="36"/>
    </row>
    <row r="96" spans="1:17" x14ac:dyDescent="0.25">
      <c r="A96" s="48" t="s">
        <v>232</v>
      </c>
      <c r="B96" s="41"/>
      <c r="C96" s="41"/>
      <c r="D96" s="41"/>
      <c r="E96" s="41"/>
      <c r="F96" s="41"/>
      <c r="G96" s="225"/>
      <c r="H96" s="225"/>
      <c r="I96" s="225"/>
      <c r="J96" s="225"/>
      <c r="K96" s="225"/>
      <c r="L96" s="225"/>
      <c r="M96" s="225"/>
      <c r="N96" s="225"/>
      <c r="O96" s="225"/>
      <c r="P96" s="36"/>
      <c r="Q96" s="36"/>
    </row>
    <row r="97" spans="1:17" x14ac:dyDescent="0.25">
      <c r="A97" s="48" t="s">
        <v>233</v>
      </c>
      <c r="B97" s="41"/>
      <c r="C97" s="41"/>
      <c r="D97" s="41"/>
      <c r="E97" s="41"/>
      <c r="F97" s="41"/>
      <c r="G97" s="225"/>
      <c r="H97" s="225"/>
      <c r="I97" s="225"/>
      <c r="J97" s="225"/>
      <c r="K97" s="225"/>
      <c r="L97" s="225"/>
      <c r="M97" s="225"/>
      <c r="N97" s="225"/>
      <c r="O97" s="225"/>
      <c r="P97" s="36"/>
      <c r="Q97" s="36"/>
    </row>
    <row r="98" spans="1:17" x14ac:dyDescent="0.25">
      <c r="A98" s="48" t="s">
        <v>119</v>
      </c>
      <c r="B98" s="51"/>
      <c r="C98" s="51">
        <f>SUM(C95:C97)</f>
        <v>0</v>
      </c>
      <c r="D98" s="51">
        <f>SUM(D95:D97)</f>
        <v>0</v>
      </c>
      <c r="E98" s="36"/>
      <c r="F98" s="36"/>
      <c r="G98" s="36"/>
      <c r="H98" s="36"/>
      <c r="I98" s="36"/>
      <c r="J98" s="36"/>
      <c r="K98" s="36"/>
      <c r="L98" s="36"/>
      <c r="M98" s="36"/>
      <c r="N98" s="36"/>
      <c r="O98" s="36"/>
      <c r="P98" s="36"/>
      <c r="Q98" s="36"/>
    </row>
    <row r="99" spans="1:17" x14ac:dyDescent="0.25">
      <c r="A99" s="36"/>
      <c r="B99" s="36"/>
      <c r="C99" s="36"/>
      <c r="D99" s="36"/>
      <c r="E99" s="36"/>
      <c r="F99" s="36"/>
      <c r="G99" s="36"/>
      <c r="H99" s="36"/>
      <c r="I99" s="36"/>
      <c r="J99" s="36"/>
      <c r="K99" s="36"/>
      <c r="L99" s="36"/>
      <c r="M99" s="36"/>
      <c r="N99" s="36"/>
      <c r="O99" s="36"/>
      <c r="P99" s="36"/>
      <c r="Q99" s="36"/>
    </row>
    <row r="100" spans="1:17" ht="25.5" x14ac:dyDescent="0.25">
      <c r="A100" s="48" t="s">
        <v>94</v>
      </c>
      <c r="B100" s="48" t="s">
        <v>161</v>
      </c>
      <c r="C100" s="48" t="s">
        <v>162</v>
      </c>
      <c r="D100" s="48" t="s">
        <v>223</v>
      </c>
      <c r="E100" s="49" t="s">
        <v>71</v>
      </c>
      <c r="F100" s="50" t="s">
        <v>170</v>
      </c>
      <c r="G100" s="238" t="s">
        <v>172</v>
      </c>
      <c r="H100" s="238"/>
      <c r="I100" s="238"/>
      <c r="J100" s="239" t="s">
        <v>171</v>
      </c>
      <c r="K100" s="239"/>
      <c r="L100" s="239"/>
      <c r="M100" s="238" t="s">
        <v>173</v>
      </c>
      <c r="N100" s="238"/>
      <c r="O100" s="238"/>
      <c r="P100" s="36"/>
      <c r="Q100" s="36"/>
    </row>
    <row r="101" spans="1:17" ht="25.9" customHeight="1" x14ac:dyDescent="0.25">
      <c r="A101" s="48" t="s">
        <v>234</v>
      </c>
      <c r="B101" s="41" t="s">
        <v>235</v>
      </c>
      <c r="C101" s="41"/>
      <c r="D101" s="41"/>
      <c r="E101" s="41">
        <v>1999</v>
      </c>
      <c r="F101" s="41"/>
      <c r="G101" s="225"/>
      <c r="H101" s="225"/>
      <c r="I101" s="225"/>
      <c r="J101" s="225"/>
      <c r="K101" s="225"/>
      <c r="L101" s="225"/>
      <c r="M101" s="225"/>
      <c r="N101" s="225"/>
      <c r="O101" s="225"/>
      <c r="P101" s="36"/>
      <c r="Q101" s="36"/>
    </row>
    <row r="102" spans="1:17" x14ac:dyDescent="0.25">
      <c r="A102" s="48" t="s">
        <v>236</v>
      </c>
      <c r="B102" s="41"/>
      <c r="C102" s="41"/>
      <c r="D102" s="41"/>
      <c r="E102" s="41"/>
      <c r="F102" s="41"/>
      <c r="G102" s="225"/>
      <c r="H102" s="225"/>
      <c r="I102" s="225"/>
      <c r="J102" s="225"/>
      <c r="K102" s="225"/>
      <c r="L102" s="225"/>
      <c r="M102" s="225"/>
      <c r="N102" s="225"/>
      <c r="O102" s="225"/>
      <c r="P102" s="36"/>
      <c r="Q102" s="36"/>
    </row>
    <row r="103" spans="1:17" x14ac:dyDescent="0.25">
      <c r="A103" s="48" t="s">
        <v>236</v>
      </c>
      <c r="B103" s="41"/>
      <c r="C103" s="41"/>
      <c r="D103" s="41"/>
      <c r="E103" s="41"/>
      <c r="F103" s="41"/>
      <c r="G103" s="225"/>
      <c r="H103" s="225"/>
      <c r="I103" s="225"/>
      <c r="J103" s="225"/>
      <c r="K103" s="225"/>
      <c r="L103" s="225"/>
      <c r="M103" s="225"/>
      <c r="N103" s="225"/>
      <c r="O103" s="225"/>
      <c r="P103" s="36"/>
      <c r="Q103" s="36"/>
    </row>
    <row r="104" spans="1:17" x14ac:dyDescent="0.25">
      <c r="A104" s="48" t="s">
        <v>119</v>
      </c>
      <c r="B104" s="51"/>
      <c r="C104" s="51">
        <f>SUM(C101:C103)</f>
        <v>0</v>
      </c>
      <c r="D104" s="51">
        <f>SUM(D101:D103)</f>
        <v>0</v>
      </c>
      <c r="E104" s="36"/>
      <c r="F104" s="36"/>
      <c r="G104" s="36"/>
      <c r="H104" s="36"/>
      <c r="I104" s="36"/>
      <c r="J104" s="36"/>
      <c r="K104" s="36"/>
      <c r="L104" s="36"/>
      <c r="M104" s="36"/>
      <c r="N104" s="36"/>
      <c r="O104" s="36"/>
      <c r="P104" s="36"/>
      <c r="Q104" s="36"/>
    </row>
    <row r="105" spans="1:17" x14ac:dyDescent="0.25">
      <c r="A105" s="36"/>
      <c r="B105" s="36"/>
      <c r="C105" s="36"/>
      <c r="D105" s="36"/>
      <c r="E105" s="36"/>
      <c r="F105" s="36"/>
      <c r="G105" s="36"/>
      <c r="H105" s="36"/>
      <c r="I105" s="36"/>
      <c r="J105" s="36"/>
      <c r="K105" s="36"/>
      <c r="L105" s="36"/>
      <c r="M105" s="36"/>
      <c r="N105" s="36"/>
      <c r="O105" s="36"/>
      <c r="P105" s="36"/>
      <c r="Q105" s="36"/>
    </row>
    <row r="106" spans="1:17" ht="25.5" x14ac:dyDescent="0.25">
      <c r="A106" s="68" t="s">
        <v>237</v>
      </c>
      <c r="B106" s="68" t="s">
        <v>161</v>
      </c>
      <c r="C106" s="68" t="s">
        <v>162</v>
      </c>
      <c r="D106" s="68" t="s">
        <v>223</v>
      </c>
      <c r="E106" s="69" t="s">
        <v>71</v>
      </c>
      <c r="F106" s="70" t="s">
        <v>170</v>
      </c>
      <c r="G106" s="234" t="s">
        <v>172</v>
      </c>
      <c r="H106" s="234"/>
      <c r="I106" s="234"/>
      <c r="J106" s="235" t="s">
        <v>171</v>
      </c>
      <c r="K106" s="235"/>
      <c r="L106" s="235"/>
      <c r="M106" s="234" t="s">
        <v>173</v>
      </c>
      <c r="N106" s="234"/>
      <c r="O106" s="234"/>
      <c r="P106" s="36"/>
      <c r="Q106" s="36"/>
    </row>
    <row r="107" spans="1:17" x14ac:dyDescent="0.25">
      <c r="A107" s="68" t="s">
        <v>238</v>
      </c>
      <c r="B107" s="41"/>
      <c r="C107" s="41"/>
      <c r="D107" s="41"/>
      <c r="E107" s="41"/>
      <c r="F107" s="41"/>
      <c r="G107" s="225"/>
      <c r="H107" s="225"/>
      <c r="I107" s="225"/>
      <c r="J107" s="225"/>
      <c r="K107" s="225"/>
      <c r="L107" s="225"/>
      <c r="M107" s="225"/>
      <c r="N107" s="225"/>
      <c r="O107" s="225"/>
      <c r="P107" s="36"/>
      <c r="Q107" s="36"/>
    </row>
    <row r="108" spans="1:17" x14ac:dyDescent="0.25">
      <c r="A108" s="68" t="s">
        <v>239</v>
      </c>
      <c r="B108" s="41"/>
      <c r="C108" s="41"/>
      <c r="D108" s="41"/>
      <c r="E108" s="41"/>
      <c r="F108" s="41"/>
      <c r="G108" s="225"/>
      <c r="H108" s="225"/>
      <c r="I108" s="225"/>
      <c r="J108" s="225"/>
      <c r="K108" s="225"/>
      <c r="L108" s="225"/>
      <c r="M108" s="225"/>
      <c r="N108" s="225"/>
      <c r="O108" s="225"/>
      <c r="P108" s="36"/>
      <c r="Q108" s="36"/>
    </row>
    <row r="109" spans="1:17" x14ac:dyDescent="0.25">
      <c r="A109" s="68" t="s">
        <v>240</v>
      </c>
      <c r="B109" s="41"/>
      <c r="C109" s="41"/>
      <c r="D109" s="41"/>
      <c r="E109" s="41"/>
      <c r="F109" s="41"/>
      <c r="G109" s="225"/>
      <c r="H109" s="225"/>
      <c r="I109" s="225"/>
      <c r="J109" s="225"/>
      <c r="K109" s="225"/>
      <c r="L109" s="225"/>
      <c r="M109" s="225"/>
      <c r="N109" s="225"/>
      <c r="O109" s="225"/>
      <c r="P109" s="36"/>
      <c r="Q109" s="36"/>
    </row>
    <row r="110" spans="1:17" x14ac:dyDescent="0.25">
      <c r="A110" s="68" t="s">
        <v>241</v>
      </c>
      <c r="B110" s="41"/>
      <c r="C110" s="41"/>
      <c r="D110" s="41"/>
      <c r="E110" s="41"/>
      <c r="F110" s="41"/>
      <c r="G110" s="225"/>
      <c r="H110" s="225"/>
      <c r="I110" s="225"/>
      <c r="J110" s="225"/>
      <c r="K110" s="225"/>
      <c r="L110" s="225"/>
      <c r="M110" s="225"/>
      <c r="N110" s="225"/>
      <c r="O110" s="225"/>
      <c r="P110" s="36"/>
      <c r="Q110" s="36"/>
    </row>
    <row r="111" spans="1:17" x14ac:dyDescent="0.25">
      <c r="A111" s="68"/>
      <c r="B111" s="41"/>
      <c r="C111" s="41"/>
      <c r="D111" s="41"/>
      <c r="E111" s="41"/>
      <c r="F111" s="41"/>
      <c r="G111" s="225"/>
      <c r="H111" s="225"/>
      <c r="I111" s="225"/>
      <c r="J111" s="225"/>
      <c r="K111" s="225"/>
      <c r="L111" s="225"/>
      <c r="M111" s="225"/>
      <c r="N111" s="225"/>
      <c r="O111" s="225"/>
      <c r="P111" s="36"/>
      <c r="Q111" s="36"/>
    </row>
    <row r="112" spans="1:17" x14ac:dyDescent="0.25">
      <c r="A112" s="68"/>
      <c r="B112" s="41"/>
      <c r="C112" s="41"/>
      <c r="D112" s="41"/>
      <c r="E112" s="41"/>
      <c r="F112" s="41"/>
      <c r="G112" s="225"/>
      <c r="H112" s="225"/>
      <c r="I112" s="225"/>
      <c r="J112" s="225"/>
      <c r="K112" s="225"/>
      <c r="L112" s="225"/>
      <c r="M112" s="225"/>
      <c r="N112" s="225"/>
      <c r="O112" s="225"/>
      <c r="P112" s="36"/>
      <c r="Q112" s="36"/>
    </row>
    <row r="113" spans="1:17" x14ac:dyDescent="0.25">
      <c r="A113" s="73" t="s">
        <v>242</v>
      </c>
      <c r="B113" s="41"/>
      <c r="C113" s="41"/>
      <c r="D113" s="41"/>
      <c r="E113" s="41"/>
      <c r="F113" s="41"/>
      <c r="G113" s="225"/>
      <c r="H113" s="225"/>
      <c r="I113" s="225"/>
      <c r="J113" s="225"/>
      <c r="K113" s="225"/>
      <c r="L113" s="225"/>
      <c r="M113" s="225"/>
      <c r="N113" s="225"/>
      <c r="O113" s="225"/>
      <c r="P113" s="36"/>
      <c r="Q113" s="36"/>
    </row>
    <row r="114" spans="1:17" ht="15.75" thickBot="1" x14ac:dyDescent="0.3">
      <c r="A114" s="36"/>
      <c r="B114" s="36"/>
      <c r="C114" s="36"/>
      <c r="D114" s="36"/>
      <c r="E114" s="36"/>
      <c r="F114" s="36"/>
      <c r="G114" s="36"/>
      <c r="H114" s="36"/>
      <c r="I114" s="36"/>
      <c r="J114" s="36"/>
      <c r="K114" s="36"/>
      <c r="L114" s="36"/>
      <c r="M114" s="36"/>
      <c r="N114" s="36"/>
      <c r="O114" s="36"/>
      <c r="P114" s="36"/>
      <c r="Q114" s="36"/>
    </row>
    <row r="115" spans="1:17" ht="15.75" thickBot="1" x14ac:dyDescent="0.3">
      <c r="A115" s="63" t="s">
        <v>243</v>
      </c>
      <c r="B115" s="64"/>
      <c r="C115" s="64"/>
      <c r="D115" s="64"/>
      <c r="E115" s="64"/>
      <c r="F115" s="64"/>
      <c r="G115" s="64"/>
      <c r="H115" s="64"/>
      <c r="I115" s="64"/>
      <c r="J115" s="64"/>
      <c r="K115" s="64"/>
      <c r="L115" s="64"/>
      <c r="M115" s="64"/>
      <c r="N115" s="64"/>
      <c r="O115" s="64"/>
      <c r="P115" s="65"/>
      <c r="Q115" s="36"/>
    </row>
    <row r="116" spans="1:17" x14ac:dyDescent="0.25">
      <c r="A116" s="36"/>
      <c r="B116" s="36"/>
      <c r="C116" s="36"/>
      <c r="D116" s="36"/>
      <c r="E116" s="36"/>
      <c r="F116" s="36"/>
      <c r="G116" s="36"/>
      <c r="H116" s="36"/>
      <c r="I116" s="36"/>
      <c r="J116" s="36"/>
      <c r="K116" s="36"/>
      <c r="L116" s="36"/>
      <c r="M116" s="36"/>
      <c r="N116" s="36"/>
      <c r="O116" s="36"/>
      <c r="P116" s="36"/>
      <c r="Q116" s="36"/>
    </row>
    <row r="117" spans="1:17" s="1" customFormat="1" ht="30" x14ac:dyDescent="0.25">
      <c r="A117" s="52" t="s">
        <v>244</v>
      </c>
      <c r="B117" s="52" t="s">
        <v>245</v>
      </c>
      <c r="C117" s="52" t="s">
        <v>69</v>
      </c>
      <c r="D117" s="52" t="s">
        <v>193</v>
      </c>
      <c r="E117" s="52" t="s">
        <v>246</v>
      </c>
      <c r="F117" s="52" t="s">
        <v>247</v>
      </c>
      <c r="G117" s="52" t="s">
        <v>248</v>
      </c>
      <c r="H117" s="233" t="s">
        <v>249</v>
      </c>
      <c r="I117" s="233"/>
      <c r="J117" s="233"/>
      <c r="K117" s="232" t="s">
        <v>173</v>
      </c>
      <c r="L117" s="232"/>
      <c r="M117" s="232"/>
      <c r="N117" s="232" t="s">
        <v>250</v>
      </c>
      <c r="O117" s="232"/>
      <c r="P117" s="232"/>
      <c r="Q117" s="53"/>
    </row>
    <row r="118" spans="1:17" ht="34.9" customHeight="1" x14ac:dyDescent="0.25">
      <c r="A118" s="67" t="s">
        <v>251</v>
      </c>
      <c r="B118" s="196" t="s">
        <v>252</v>
      </c>
      <c r="C118" s="41" t="s">
        <v>253</v>
      </c>
      <c r="D118" s="41">
        <v>1998</v>
      </c>
      <c r="E118" s="41" t="s">
        <v>254</v>
      </c>
      <c r="F118" s="41" t="s">
        <v>255</v>
      </c>
      <c r="G118" s="41" t="s">
        <v>256</v>
      </c>
      <c r="H118" s="228"/>
      <c r="I118" s="228"/>
      <c r="J118" s="228"/>
      <c r="K118" s="228"/>
      <c r="L118" s="228"/>
      <c r="M118" s="228"/>
      <c r="N118" s="228"/>
      <c r="O118" s="228"/>
      <c r="P118" s="228"/>
      <c r="Q118" s="36"/>
    </row>
    <row r="119" spans="1:17" ht="33" customHeight="1" x14ac:dyDescent="0.25">
      <c r="A119" s="67" t="s">
        <v>257</v>
      </c>
      <c r="B119" s="196" t="s">
        <v>258</v>
      </c>
      <c r="C119" s="41" t="s">
        <v>259</v>
      </c>
      <c r="D119" s="41" t="s">
        <v>260</v>
      </c>
      <c r="E119" s="41"/>
      <c r="F119" s="41"/>
      <c r="G119" s="41"/>
      <c r="H119" s="228"/>
      <c r="I119" s="228"/>
      <c r="J119" s="228"/>
      <c r="K119" s="264"/>
      <c r="L119" s="264"/>
      <c r="M119" s="264"/>
      <c r="N119" s="228"/>
      <c r="O119" s="228"/>
      <c r="P119" s="228"/>
      <c r="Q119" s="36"/>
    </row>
    <row r="120" spans="1:17" ht="34.9" customHeight="1" x14ac:dyDescent="0.25">
      <c r="A120" s="67" t="s">
        <v>261</v>
      </c>
      <c r="B120" s="196" t="s">
        <v>262</v>
      </c>
      <c r="C120" s="41" t="s">
        <v>263</v>
      </c>
      <c r="D120" s="41" t="s">
        <v>260</v>
      </c>
      <c r="E120" s="41" t="s">
        <v>264</v>
      </c>
      <c r="F120" s="41" t="s">
        <v>255</v>
      </c>
      <c r="G120" s="41"/>
      <c r="H120" s="225" t="s">
        <v>265</v>
      </c>
      <c r="I120" s="225"/>
      <c r="J120" s="225"/>
      <c r="K120" s="265" t="s">
        <v>266</v>
      </c>
      <c r="L120" s="265"/>
      <c r="M120" s="265"/>
      <c r="N120" s="225" t="s">
        <v>267</v>
      </c>
      <c r="O120" s="225"/>
      <c r="P120" s="225"/>
      <c r="Q120" s="36"/>
    </row>
    <row r="121" spans="1:17" x14ac:dyDescent="0.25">
      <c r="A121" s="36"/>
      <c r="B121" s="36"/>
      <c r="C121" s="36"/>
      <c r="D121" s="36"/>
      <c r="E121" s="36"/>
      <c r="F121" s="36"/>
      <c r="G121" s="36"/>
      <c r="H121" s="36"/>
      <c r="I121" s="36"/>
      <c r="J121" s="36"/>
      <c r="K121" s="36"/>
      <c r="L121" s="36"/>
      <c r="M121" s="36"/>
      <c r="N121" s="36"/>
      <c r="O121" s="36"/>
      <c r="P121" s="36"/>
      <c r="Q121" s="36"/>
    </row>
    <row r="122" spans="1:17" x14ac:dyDescent="0.25">
      <c r="A122" s="54" t="s">
        <v>268</v>
      </c>
      <c r="B122" s="229" t="s">
        <v>245</v>
      </c>
      <c r="C122" s="229"/>
      <c r="D122" s="54" t="s">
        <v>193</v>
      </c>
      <c r="E122" s="54" t="s">
        <v>269</v>
      </c>
      <c r="F122" s="54" t="s">
        <v>270</v>
      </c>
      <c r="G122" s="55" t="s">
        <v>248</v>
      </c>
      <c r="H122" s="230" t="s">
        <v>249</v>
      </c>
      <c r="I122" s="230"/>
      <c r="J122" s="230"/>
      <c r="K122" s="231" t="s">
        <v>173</v>
      </c>
      <c r="L122" s="231"/>
      <c r="M122" s="231"/>
      <c r="N122" s="231" t="s">
        <v>250</v>
      </c>
      <c r="O122" s="231"/>
      <c r="P122" s="231"/>
      <c r="Q122" s="36"/>
    </row>
    <row r="123" spans="1:17" ht="41.45" customHeight="1" x14ac:dyDescent="0.25">
      <c r="A123" s="54" t="s">
        <v>271</v>
      </c>
      <c r="B123" s="226" t="s">
        <v>272</v>
      </c>
      <c r="C123" s="226"/>
      <c r="D123" s="41" t="s">
        <v>273</v>
      </c>
      <c r="E123" s="41" t="s">
        <v>274</v>
      </c>
      <c r="F123" s="41" t="s">
        <v>275</v>
      </c>
      <c r="G123" s="41">
        <v>2016</v>
      </c>
      <c r="H123" s="225" t="s">
        <v>276</v>
      </c>
      <c r="I123" s="225"/>
      <c r="J123" s="225"/>
      <c r="K123" s="225" t="s">
        <v>277</v>
      </c>
      <c r="L123" s="225"/>
      <c r="M123" s="225"/>
      <c r="N123" s="225" t="s">
        <v>278</v>
      </c>
      <c r="O123" s="225"/>
      <c r="P123" s="225"/>
      <c r="Q123" s="36"/>
    </row>
    <row r="124" spans="1:17" ht="45" customHeight="1" x14ac:dyDescent="0.25">
      <c r="A124" s="54" t="s">
        <v>279</v>
      </c>
      <c r="B124" s="226" t="s">
        <v>280</v>
      </c>
      <c r="C124" s="226"/>
      <c r="D124" s="41" t="s">
        <v>281</v>
      </c>
      <c r="E124" s="41" t="s">
        <v>282</v>
      </c>
      <c r="F124" s="41"/>
      <c r="G124" s="41">
        <v>2010</v>
      </c>
      <c r="H124" s="225" t="s">
        <v>283</v>
      </c>
      <c r="I124" s="225"/>
      <c r="J124" s="225"/>
      <c r="K124" s="225" t="s">
        <v>284</v>
      </c>
      <c r="L124" s="225"/>
      <c r="M124" s="225"/>
      <c r="N124" s="225"/>
      <c r="O124" s="225"/>
      <c r="P124" s="225"/>
      <c r="Q124" s="36"/>
    </row>
    <row r="125" spans="1:17" x14ac:dyDescent="0.25">
      <c r="H125" s="227"/>
      <c r="I125" s="227"/>
      <c r="J125" s="227"/>
      <c r="K125" s="227"/>
      <c r="L125" s="227"/>
      <c r="M125" s="227"/>
      <c r="N125" s="227"/>
      <c r="O125" s="227"/>
      <c r="P125" s="227"/>
    </row>
    <row r="126" spans="1:17" s="1" customFormat="1" ht="30" x14ac:dyDescent="0.25">
      <c r="A126" s="52" t="s">
        <v>285</v>
      </c>
      <c r="B126" s="52" t="s">
        <v>245</v>
      </c>
      <c r="C126" s="52" t="s">
        <v>69</v>
      </c>
      <c r="D126" s="52" t="s">
        <v>193</v>
      </c>
      <c r="E126" s="52" t="s">
        <v>269</v>
      </c>
      <c r="F126" s="52" t="s">
        <v>286</v>
      </c>
      <c r="G126" s="52" t="s">
        <v>248</v>
      </c>
      <c r="H126" s="233" t="s">
        <v>249</v>
      </c>
      <c r="I126" s="233"/>
      <c r="J126" s="233"/>
      <c r="K126" s="232" t="s">
        <v>173</v>
      </c>
      <c r="L126" s="232"/>
      <c r="M126" s="232"/>
      <c r="N126" s="232" t="s">
        <v>250</v>
      </c>
      <c r="O126" s="232"/>
      <c r="P126" s="232"/>
      <c r="Q126" s="53"/>
    </row>
    <row r="127" spans="1:17" ht="42.6" customHeight="1" x14ac:dyDescent="0.25">
      <c r="A127" s="71" t="s">
        <v>287</v>
      </c>
      <c r="B127" s="196" t="s">
        <v>288</v>
      </c>
      <c r="C127" s="41" t="s">
        <v>289</v>
      </c>
      <c r="D127" s="41" t="s">
        <v>290</v>
      </c>
      <c r="E127" s="41" t="s">
        <v>291</v>
      </c>
      <c r="F127" s="41" t="s">
        <v>292</v>
      </c>
      <c r="G127" s="41" t="s">
        <v>256</v>
      </c>
      <c r="H127" s="225" t="s">
        <v>293</v>
      </c>
      <c r="I127" s="225"/>
      <c r="J127" s="225"/>
      <c r="K127" s="225" t="s">
        <v>294</v>
      </c>
      <c r="L127" s="225"/>
      <c r="M127" s="225"/>
      <c r="N127" s="225"/>
      <c r="O127" s="225"/>
      <c r="P127" s="225"/>
      <c r="Q127" s="36"/>
    </row>
    <row r="128" spans="1:17" ht="33" customHeight="1" x14ac:dyDescent="0.25">
      <c r="A128" s="71" t="s">
        <v>295</v>
      </c>
      <c r="B128" s="194"/>
      <c r="C128" s="41"/>
      <c r="D128" s="41"/>
      <c r="E128" s="41"/>
      <c r="F128" s="41"/>
      <c r="G128" s="41"/>
      <c r="H128" s="225"/>
      <c r="I128" s="225"/>
      <c r="J128" s="225"/>
      <c r="K128" s="225"/>
      <c r="L128" s="225"/>
      <c r="M128" s="225"/>
      <c r="N128" s="225"/>
      <c r="O128" s="225"/>
      <c r="P128" s="225"/>
      <c r="Q128" s="36"/>
    </row>
    <row r="129" spans="1:17" ht="34.9" customHeight="1" x14ac:dyDescent="0.25">
      <c r="A129" s="71" t="s">
        <v>296</v>
      </c>
      <c r="B129" s="194"/>
      <c r="C129" s="41"/>
      <c r="D129" s="41"/>
      <c r="E129" s="41"/>
      <c r="F129" s="41"/>
      <c r="G129" s="41"/>
      <c r="H129" s="225"/>
      <c r="I129" s="225"/>
      <c r="J129" s="225"/>
      <c r="K129" s="225"/>
      <c r="L129" s="225"/>
      <c r="M129" s="225"/>
      <c r="N129" s="225"/>
      <c r="O129" s="225"/>
      <c r="P129" s="225"/>
      <c r="Q129" s="36"/>
    </row>
    <row r="130" spans="1:17" ht="34.9" customHeight="1" x14ac:dyDescent="0.25">
      <c r="A130" s="71" t="s">
        <v>297</v>
      </c>
      <c r="B130" s="194"/>
      <c r="C130" s="41"/>
      <c r="D130" s="41"/>
      <c r="E130" s="41"/>
      <c r="F130" s="41"/>
      <c r="G130" s="41"/>
      <c r="H130" s="225"/>
      <c r="I130" s="225"/>
      <c r="J130" s="225"/>
      <c r="K130" s="225"/>
      <c r="L130" s="225"/>
      <c r="M130" s="225"/>
      <c r="N130" s="225"/>
      <c r="O130" s="225"/>
      <c r="P130" s="225"/>
      <c r="Q130" s="36"/>
    </row>
    <row r="131" spans="1:17" ht="34.9" customHeight="1" x14ac:dyDescent="0.25">
      <c r="A131" s="71" t="s">
        <v>298</v>
      </c>
      <c r="B131" s="194"/>
      <c r="C131" s="41"/>
      <c r="D131" s="41"/>
      <c r="E131" s="41"/>
      <c r="F131" s="41"/>
      <c r="G131" s="41"/>
      <c r="H131" s="225"/>
      <c r="I131" s="225"/>
      <c r="J131" s="225"/>
      <c r="K131" s="225"/>
      <c r="L131" s="225"/>
      <c r="M131" s="225"/>
      <c r="N131" s="225"/>
      <c r="O131" s="225"/>
      <c r="P131" s="225"/>
      <c r="Q131" s="36"/>
    </row>
    <row r="132" spans="1:17" ht="34.9" customHeight="1" x14ac:dyDescent="0.25">
      <c r="A132" s="71" t="s">
        <v>299</v>
      </c>
      <c r="B132" s="194"/>
      <c r="C132" s="41"/>
      <c r="D132" s="41"/>
      <c r="E132" s="41"/>
      <c r="F132" s="41"/>
      <c r="G132" s="41"/>
      <c r="H132" s="225"/>
      <c r="I132" s="225"/>
      <c r="J132" s="225"/>
      <c r="K132" s="225"/>
      <c r="L132" s="225"/>
      <c r="M132" s="225"/>
      <c r="N132" s="225"/>
      <c r="O132" s="225"/>
      <c r="P132" s="225"/>
      <c r="Q132" s="36"/>
    </row>
    <row r="133" spans="1:17" ht="66" customHeight="1" x14ac:dyDescent="0.25">
      <c r="A133" s="72" t="s">
        <v>242</v>
      </c>
      <c r="B133" s="194"/>
      <c r="C133" s="41"/>
      <c r="D133" s="41"/>
      <c r="E133" s="41"/>
      <c r="F133" s="41"/>
      <c r="G133" s="41"/>
      <c r="H133" s="225"/>
      <c r="I133" s="225"/>
      <c r="J133" s="225"/>
      <c r="K133" s="225"/>
      <c r="L133" s="225"/>
      <c r="M133" s="225"/>
      <c r="N133" s="225"/>
      <c r="O133" s="225"/>
      <c r="P133" s="225"/>
      <c r="Q133" s="36"/>
    </row>
  </sheetData>
  <mergeCells count="192">
    <mergeCell ref="H133:J133"/>
    <mergeCell ref="K133:M133"/>
    <mergeCell ref="N133:P133"/>
    <mergeCell ref="H131:J131"/>
    <mergeCell ref="K131:M131"/>
    <mergeCell ref="N131:P131"/>
    <mergeCell ref="H132:J132"/>
    <mergeCell ref="K132:M132"/>
    <mergeCell ref="N132:P132"/>
    <mergeCell ref="H129:J129"/>
    <mergeCell ref="K129:M129"/>
    <mergeCell ref="N129:P129"/>
    <mergeCell ref="H130:J130"/>
    <mergeCell ref="K130:M130"/>
    <mergeCell ref="N130:P130"/>
    <mergeCell ref="H127:J127"/>
    <mergeCell ref="K127:M127"/>
    <mergeCell ref="N127:P127"/>
    <mergeCell ref="H128:J128"/>
    <mergeCell ref="K128:M128"/>
    <mergeCell ref="N128:P128"/>
    <mergeCell ref="H125:J125"/>
    <mergeCell ref="K125:M125"/>
    <mergeCell ref="N125:P125"/>
    <mergeCell ref="H126:J126"/>
    <mergeCell ref="K126:M126"/>
    <mergeCell ref="N126:P126"/>
    <mergeCell ref="B123:C123"/>
    <mergeCell ref="H123:J123"/>
    <mergeCell ref="K123:M123"/>
    <mergeCell ref="N123:P123"/>
    <mergeCell ref="B124:C124"/>
    <mergeCell ref="H124:J124"/>
    <mergeCell ref="K124:M124"/>
    <mergeCell ref="N124:P124"/>
    <mergeCell ref="H120:J120"/>
    <mergeCell ref="K120:M120"/>
    <mergeCell ref="N120:P120"/>
    <mergeCell ref="B122:C122"/>
    <mergeCell ref="H122:J122"/>
    <mergeCell ref="K122:M122"/>
    <mergeCell ref="N122:P122"/>
    <mergeCell ref="H118:J118"/>
    <mergeCell ref="K118:M118"/>
    <mergeCell ref="N118:P118"/>
    <mergeCell ref="H119:J119"/>
    <mergeCell ref="K119:M119"/>
    <mergeCell ref="N119:P119"/>
    <mergeCell ref="G113:I113"/>
    <mergeCell ref="J113:L113"/>
    <mergeCell ref="M113:O113"/>
    <mergeCell ref="H117:J117"/>
    <mergeCell ref="K117:M117"/>
    <mergeCell ref="N117:P117"/>
    <mergeCell ref="G111:I111"/>
    <mergeCell ref="J111:L111"/>
    <mergeCell ref="M111:O111"/>
    <mergeCell ref="G112:I112"/>
    <mergeCell ref="J112:L112"/>
    <mergeCell ref="M112:O112"/>
    <mergeCell ref="G109:I109"/>
    <mergeCell ref="J109:L109"/>
    <mergeCell ref="M109:O109"/>
    <mergeCell ref="G110:I110"/>
    <mergeCell ref="J110:L110"/>
    <mergeCell ref="M110:O110"/>
    <mergeCell ref="G107:I107"/>
    <mergeCell ref="J107:L107"/>
    <mergeCell ref="M107:O107"/>
    <mergeCell ref="G108:I108"/>
    <mergeCell ref="J108:L108"/>
    <mergeCell ref="M108:O108"/>
    <mergeCell ref="G103:I103"/>
    <mergeCell ref="J103:L103"/>
    <mergeCell ref="M103:O103"/>
    <mergeCell ref="G106:I106"/>
    <mergeCell ref="J106:L106"/>
    <mergeCell ref="M106:O106"/>
    <mergeCell ref="G101:I101"/>
    <mergeCell ref="J101:L101"/>
    <mergeCell ref="M101:O101"/>
    <mergeCell ref="G102:I102"/>
    <mergeCell ref="J102:L102"/>
    <mergeCell ref="M102:O102"/>
    <mergeCell ref="G97:I97"/>
    <mergeCell ref="J97:L97"/>
    <mergeCell ref="M97:O97"/>
    <mergeCell ref="G100:I100"/>
    <mergeCell ref="J100:L100"/>
    <mergeCell ref="M100:O100"/>
    <mergeCell ref="G95:I95"/>
    <mergeCell ref="J95:L95"/>
    <mergeCell ref="M95:O95"/>
    <mergeCell ref="G96:I96"/>
    <mergeCell ref="J96:L96"/>
    <mergeCell ref="M96:O96"/>
    <mergeCell ref="G93:I93"/>
    <mergeCell ref="J93:L93"/>
    <mergeCell ref="M93:O93"/>
    <mergeCell ref="G94:I94"/>
    <mergeCell ref="J94:L94"/>
    <mergeCell ref="M94:O94"/>
    <mergeCell ref="G91:I91"/>
    <mergeCell ref="J91:L91"/>
    <mergeCell ref="M91:O91"/>
    <mergeCell ref="G92:I92"/>
    <mergeCell ref="J92:L92"/>
    <mergeCell ref="M92:O92"/>
    <mergeCell ref="G87:I87"/>
    <mergeCell ref="J87:L87"/>
    <mergeCell ref="M87:O87"/>
    <mergeCell ref="G90:I90"/>
    <mergeCell ref="J90:L90"/>
    <mergeCell ref="M90:O90"/>
    <mergeCell ref="G85:I85"/>
    <mergeCell ref="J85:L85"/>
    <mergeCell ref="M85:O85"/>
    <mergeCell ref="G86:I86"/>
    <mergeCell ref="J86:L86"/>
    <mergeCell ref="M86:O86"/>
    <mergeCell ref="G83:I83"/>
    <mergeCell ref="J83:L83"/>
    <mergeCell ref="M83:O83"/>
    <mergeCell ref="G84:I84"/>
    <mergeCell ref="J84:L84"/>
    <mergeCell ref="M84:O84"/>
    <mergeCell ref="G79:I79"/>
    <mergeCell ref="J79:L79"/>
    <mergeCell ref="M79:O79"/>
    <mergeCell ref="G82:I82"/>
    <mergeCell ref="J82:L82"/>
    <mergeCell ref="M82:O82"/>
    <mergeCell ref="G77:I77"/>
    <mergeCell ref="J77:L77"/>
    <mergeCell ref="M77:O77"/>
    <mergeCell ref="G78:I78"/>
    <mergeCell ref="J78:L78"/>
    <mergeCell ref="M78:O78"/>
    <mergeCell ref="G75:I75"/>
    <mergeCell ref="J75:L75"/>
    <mergeCell ref="M75:O75"/>
    <mergeCell ref="G76:I76"/>
    <mergeCell ref="J76:L76"/>
    <mergeCell ref="M76:O76"/>
    <mergeCell ref="G71:I71"/>
    <mergeCell ref="J71:L71"/>
    <mergeCell ref="M71:O71"/>
    <mergeCell ref="G74:I74"/>
    <mergeCell ref="J74:L74"/>
    <mergeCell ref="M74:O74"/>
    <mergeCell ref="G69:I69"/>
    <mergeCell ref="J69:L69"/>
    <mergeCell ref="M69:O69"/>
    <mergeCell ref="G70:I70"/>
    <mergeCell ref="J70:L70"/>
    <mergeCell ref="M70:O70"/>
    <mergeCell ref="G67:I67"/>
    <mergeCell ref="J67:L67"/>
    <mergeCell ref="M67:O67"/>
    <mergeCell ref="G68:I68"/>
    <mergeCell ref="J68:L68"/>
    <mergeCell ref="M68:O68"/>
    <mergeCell ref="L63:N63"/>
    <mergeCell ref="O63:Q63"/>
    <mergeCell ref="R63:T63"/>
    <mergeCell ref="G66:I66"/>
    <mergeCell ref="J66:L66"/>
    <mergeCell ref="M66:O66"/>
    <mergeCell ref="L61:N61"/>
    <mergeCell ref="O61:Q61"/>
    <mergeCell ref="R61:T61"/>
    <mergeCell ref="L62:N62"/>
    <mergeCell ref="O62:Q62"/>
    <mergeCell ref="R62:T62"/>
    <mergeCell ref="L59:N59"/>
    <mergeCell ref="O59:Q59"/>
    <mergeCell ref="R59:T59"/>
    <mergeCell ref="L60:N60"/>
    <mergeCell ref="O60:Q60"/>
    <mergeCell ref="R60:T60"/>
    <mergeCell ref="E39:F39"/>
    <mergeCell ref="E42:F42"/>
    <mergeCell ref="E43:F43"/>
    <mergeCell ref="L58:N58"/>
    <mergeCell ref="O58:Q58"/>
    <mergeCell ref="R58:T58"/>
    <mergeCell ref="B3:E3"/>
    <mergeCell ref="D6:E6"/>
    <mergeCell ref="D7:E7"/>
    <mergeCell ref="B13:E13"/>
    <mergeCell ref="A15:B15"/>
    <mergeCell ref="E38:F38"/>
  </mergeCells>
  <conditionalFormatting sqref="D25:D29">
    <cfRule type="colorScale" priority="4">
      <colorScale>
        <cfvo type="min"/>
        <cfvo type="num" val="0"/>
        <cfvo type="max"/>
        <color rgb="FF63BE7B"/>
        <color rgb="FFFCFCFF"/>
        <color rgb="FFF8696B"/>
      </colorScale>
    </cfRule>
  </conditionalFormatting>
  <conditionalFormatting sqref="E42:F43">
    <cfRule type="colorScale" priority="3">
      <colorScale>
        <cfvo type="min"/>
        <cfvo type="percentile" val="50"/>
        <cfvo type="max"/>
        <color rgb="FF63BE7B"/>
        <color rgb="FFFCFCFF"/>
        <color rgb="FFF8696B"/>
      </colorScale>
    </cfRule>
  </conditionalFormatting>
  <conditionalFormatting sqref="E39:F39">
    <cfRule type="colorScale" priority="2">
      <colorScale>
        <cfvo type="min"/>
        <cfvo type="percentile" val="50"/>
        <cfvo type="max"/>
        <color rgb="FFF8696B"/>
        <color rgb="FFFCFCFF"/>
        <color rgb="FF63BE7B"/>
      </colorScale>
    </cfRule>
  </conditionalFormatting>
  <conditionalFormatting sqref="D32:D36">
    <cfRule type="colorScale" priority="1">
      <colorScale>
        <cfvo type="min"/>
        <cfvo type="num" val="0"/>
        <cfvo type="max"/>
        <color rgb="FF63BE7B"/>
        <color rgb="FFFCFCFF"/>
        <color rgb="FFF8696B"/>
      </colorScale>
    </cfRule>
  </conditionalFormatting>
  <hyperlinks>
    <hyperlink ref="D7" r:id="rId1" xr:uid="{F36E78C5-DF78-4399-A98C-F396E8274916}"/>
  </hyperlinks>
  <pageMargins left="0.7" right="0.7" top="0.78740157499999996" bottom="0.78740157499999996" header="0.3" footer="0.3"/>
  <pageSetup paperSize="9" orientation="portrait" horizontalDpi="0" verticalDpi="0" r:id="rId2"/>
  <drawing r:id="rId3"/>
  <legacyDrawing r:id="rId4"/>
  <extLst>
    <ext xmlns:x14="http://schemas.microsoft.com/office/spreadsheetml/2009/9/main" uri="{CCE6A557-97BC-4b89-ADB6-D9C93CAAB3DF}">
      <x14:dataValidations xmlns:xm="http://schemas.microsoft.com/office/excel/2006/main" count="1">
        <x14:dataValidation type="list" showInputMessage="1" showErrorMessage="1" xr:uid="{D77604A2-4392-4517-B9DF-0556576E6F8D}">
          <x14:formula1>
            <xm:f>'THG-Faktoren'!$B$8:$B$32</xm:f>
          </x14:formula1>
          <xm:sqref>B48:B50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0EC0-B308-4602-98B5-64E8162C322E}">
  <sheetPr>
    <tabColor theme="9" tint="0.79998168889431442"/>
  </sheetPr>
  <dimension ref="A1:Z133"/>
  <sheetViews>
    <sheetView topLeftCell="A10" zoomScaleNormal="100" workbookViewId="0">
      <selection activeCell="J16" sqref="J16"/>
    </sheetView>
  </sheetViews>
  <sheetFormatPr baseColWidth="10" defaultColWidth="11.42578125" defaultRowHeight="15" x14ac:dyDescent="0.25"/>
  <cols>
    <col min="1" max="1" width="26.7109375" customWidth="1"/>
    <col min="2" max="2" width="30.42578125" customWidth="1"/>
    <col min="3" max="3" width="15.140625" customWidth="1"/>
    <col min="4" max="4" width="26" bestFit="1" customWidth="1"/>
    <col min="5" max="5" width="16.42578125" customWidth="1"/>
    <col min="6" max="6" width="20.42578125" bestFit="1" customWidth="1"/>
    <col min="7" max="7" width="22.7109375" customWidth="1"/>
    <col min="11" max="11" width="12.5703125" customWidth="1"/>
  </cols>
  <sheetData>
    <row r="1" spans="1:23" x14ac:dyDescent="0.25">
      <c r="A1" s="11" t="s">
        <v>100</v>
      </c>
      <c r="B1" s="78" t="s">
        <v>101</v>
      </c>
      <c r="C1" s="77"/>
      <c r="D1" s="77"/>
      <c r="E1" s="77"/>
      <c r="G1" s="164" t="s">
        <v>370</v>
      </c>
      <c r="H1" s="164"/>
      <c r="I1" s="164"/>
      <c r="J1" s="164"/>
      <c r="K1" s="164"/>
      <c r="L1" s="164"/>
      <c r="M1" s="164"/>
      <c r="N1" s="164"/>
      <c r="O1" s="164"/>
      <c r="P1" s="164"/>
      <c r="Q1" s="164"/>
      <c r="R1" s="164"/>
    </row>
    <row r="2" spans="1:23" x14ac:dyDescent="0.25">
      <c r="H2" s="164" t="s">
        <v>371</v>
      </c>
      <c r="I2" s="164"/>
      <c r="J2" s="164"/>
      <c r="K2" s="164"/>
      <c r="L2" s="164"/>
      <c r="M2" s="164"/>
      <c r="N2" s="164"/>
      <c r="O2" s="164"/>
      <c r="P2" s="164"/>
      <c r="Q2" s="164"/>
      <c r="R2" s="164"/>
      <c r="S2" s="164"/>
      <c r="T2" s="164"/>
    </row>
    <row r="3" spans="1:23" x14ac:dyDescent="0.25">
      <c r="A3" s="18" t="s">
        <v>74</v>
      </c>
      <c r="B3" s="255" t="s">
        <v>425</v>
      </c>
      <c r="C3" s="256"/>
      <c r="D3" s="256"/>
      <c r="E3" s="257"/>
      <c r="G3" s="199" t="s">
        <v>364</v>
      </c>
      <c r="H3" s="199">
        <v>2020</v>
      </c>
      <c r="I3" s="199">
        <v>2021</v>
      </c>
      <c r="J3" s="199">
        <v>2022</v>
      </c>
      <c r="K3" s="199">
        <v>2023</v>
      </c>
      <c r="L3" s="199">
        <v>2024</v>
      </c>
      <c r="M3" s="199">
        <v>2025</v>
      </c>
      <c r="N3" s="199">
        <v>2026</v>
      </c>
      <c r="O3" s="199">
        <v>2027</v>
      </c>
      <c r="P3" s="199">
        <v>2028</v>
      </c>
      <c r="Q3" s="199">
        <v>2029</v>
      </c>
      <c r="R3" s="199">
        <v>2030</v>
      </c>
      <c r="S3" s="199">
        <v>2031</v>
      </c>
      <c r="T3" s="199">
        <v>2032</v>
      </c>
      <c r="U3" s="199">
        <v>2033</v>
      </c>
      <c r="V3" s="199">
        <v>2034</v>
      </c>
      <c r="W3" s="199">
        <v>2035</v>
      </c>
    </row>
    <row r="4" spans="1:23" x14ac:dyDescent="0.25">
      <c r="A4" s="18" t="s">
        <v>103</v>
      </c>
      <c r="B4" s="18" t="s">
        <v>75</v>
      </c>
      <c r="C4" s="18" t="s">
        <v>104</v>
      </c>
      <c r="D4" s="18" t="s">
        <v>77</v>
      </c>
      <c r="E4" s="18" t="s">
        <v>78</v>
      </c>
      <c r="G4" s="7" t="s">
        <v>358</v>
      </c>
      <c r="H4" s="111">
        <v>337379</v>
      </c>
      <c r="I4" s="111">
        <v>165580</v>
      </c>
      <c r="J4" s="111">
        <v>268166</v>
      </c>
      <c r="K4" s="111">
        <v>368326</v>
      </c>
      <c r="L4" s="111">
        <v>300739</v>
      </c>
      <c r="M4" s="7"/>
      <c r="N4" s="7"/>
      <c r="O4" s="7"/>
      <c r="P4" s="7"/>
      <c r="Q4" s="7"/>
      <c r="R4" s="7"/>
      <c r="S4" s="7"/>
      <c r="T4" s="7"/>
      <c r="U4" s="7"/>
      <c r="V4" s="7"/>
      <c r="W4" s="7"/>
    </row>
    <row r="5" spans="1:23" x14ac:dyDescent="0.25">
      <c r="A5" s="18"/>
      <c r="B5" s="15" t="s">
        <v>105</v>
      </c>
      <c r="C5" s="7">
        <v>11</v>
      </c>
      <c r="D5" s="7" t="s">
        <v>106</v>
      </c>
      <c r="E5" s="7">
        <v>12345</v>
      </c>
      <c r="G5" s="7" t="s">
        <v>359</v>
      </c>
      <c r="H5" s="7"/>
      <c r="I5" s="7"/>
      <c r="J5" s="7"/>
      <c r="K5" s="7"/>
      <c r="L5" s="7"/>
      <c r="M5" s="7"/>
      <c r="N5" s="7"/>
      <c r="O5" s="7"/>
      <c r="P5" s="7"/>
      <c r="Q5" s="7"/>
      <c r="R5" s="7"/>
      <c r="S5" s="7"/>
      <c r="T5" s="7"/>
      <c r="U5" s="7"/>
      <c r="V5" s="7"/>
      <c r="W5" s="7"/>
    </row>
    <row r="6" spans="1:23" x14ac:dyDescent="0.25">
      <c r="A6" s="18" t="s">
        <v>107</v>
      </c>
      <c r="B6" s="18" t="s">
        <v>108</v>
      </c>
      <c r="C6" s="18" t="s">
        <v>109</v>
      </c>
      <c r="D6" s="258" t="s">
        <v>110</v>
      </c>
      <c r="E6" s="259"/>
      <c r="G6" s="7" t="s">
        <v>360</v>
      </c>
      <c r="H6" s="7"/>
      <c r="I6" s="7"/>
      <c r="J6" s="7"/>
      <c r="K6" s="7"/>
      <c r="L6" s="7"/>
      <c r="M6" s="7"/>
      <c r="N6" s="7"/>
      <c r="O6" s="7"/>
      <c r="P6" s="7"/>
      <c r="Q6" s="7"/>
      <c r="R6" s="7"/>
      <c r="S6" s="7"/>
      <c r="T6" s="7"/>
      <c r="U6" s="7"/>
      <c r="V6" s="7"/>
      <c r="W6" s="7"/>
    </row>
    <row r="7" spans="1:23" x14ac:dyDescent="0.25">
      <c r="A7" s="18"/>
      <c r="B7" s="15" t="s">
        <v>111</v>
      </c>
      <c r="C7" s="7" t="s">
        <v>112</v>
      </c>
      <c r="D7" s="260" t="s">
        <v>113</v>
      </c>
      <c r="E7" s="257"/>
      <c r="G7" s="7" t="s">
        <v>361</v>
      </c>
      <c r="H7" s="7"/>
      <c r="I7" s="7"/>
      <c r="J7" s="7"/>
      <c r="K7" s="7"/>
      <c r="L7" s="7"/>
      <c r="M7" s="7"/>
      <c r="N7" s="7"/>
      <c r="O7" s="7"/>
      <c r="P7" s="7"/>
      <c r="Q7" s="7"/>
      <c r="R7" s="7"/>
      <c r="S7" s="7"/>
      <c r="T7" s="7"/>
      <c r="U7" s="7"/>
      <c r="V7" s="7"/>
      <c r="W7" s="7"/>
    </row>
    <row r="8" spans="1:23" x14ac:dyDescent="0.25">
      <c r="A8" s="18" t="s">
        <v>79</v>
      </c>
      <c r="B8" s="7" t="s">
        <v>114</v>
      </c>
      <c r="C8" s="18" t="s">
        <v>115</v>
      </c>
      <c r="D8" s="7">
        <v>1234</v>
      </c>
      <c r="E8" s="18" t="s">
        <v>116</v>
      </c>
      <c r="G8" s="199" t="s">
        <v>365</v>
      </c>
      <c r="H8" s="199">
        <v>2020</v>
      </c>
      <c r="I8" s="199">
        <v>2021</v>
      </c>
      <c r="J8" s="199">
        <v>2022</v>
      </c>
      <c r="K8" s="199">
        <v>2023</v>
      </c>
      <c r="L8" s="199">
        <v>2024</v>
      </c>
      <c r="M8" s="199">
        <v>2025</v>
      </c>
      <c r="N8" s="199">
        <v>2026</v>
      </c>
      <c r="O8" s="199">
        <v>2027</v>
      </c>
      <c r="P8" s="199">
        <v>2028</v>
      </c>
      <c r="Q8" s="199">
        <v>2029</v>
      </c>
      <c r="R8" s="199">
        <v>2030</v>
      </c>
      <c r="S8" s="199">
        <v>2031</v>
      </c>
      <c r="T8" s="199">
        <v>2032</v>
      </c>
      <c r="U8" s="199">
        <v>2033</v>
      </c>
      <c r="V8" s="199">
        <v>2034</v>
      </c>
      <c r="W8" s="199">
        <v>2035</v>
      </c>
    </row>
    <row r="9" spans="1:23" x14ac:dyDescent="0.25">
      <c r="A9" s="18" t="s">
        <v>80</v>
      </c>
      <c r="B9" s="7" t="s">
        <v>117</v>
      </c>
      <c r="C9" s="18" t="s">
        <v>115</v>
      </c>
      <c r="D9" s="7">
        <v>123</v>
      </c>
      <c r="E9" s="18" t="s">
        <v>116</v>
      </c>
      <c r="G9" s="7" t="s">
        <v>358</v>
      </c>
      <c r="H9" s="111">
        <v>841919</v>
      </c>
      <c r="I9" s="111">
        <v>1056533</v>
      </c>
      <c r="J9" s="111">
        <v>618031</v>
      </c>
      <c r="K9" s="111">
        <v>614939.66666666698</v>
      </c>
      <c r="L9" s="111">
        <v>502995.66666666698</v>
      </c>
      <c r="M9" s="7"/>
      <c r="N9" s="7"/>
      <c r="O9" s="7"/>
      <c r="P9" s="7"/>
      <c r="Q9" s="7"/>
      <c r="R9" s="7"/>
      <c r="S9" s="7"/>
      <c r="T9" s="7"/>
      <c r="U9" s="7"/>
      <c r="V9" s="7"/>
      <c r="W9" s="7"/>
    </row>
    <row r="10" spans="1:23" ht="15" customHeight="1" x14ac:dyDescent="0.25">
      <c r="A10" s="18" t="s">
        <v>81</v>
      </c>
      <c r="B10" s="7" t="s">
        <v>118</v>
      </c>
      <c r="C10" s="18" t="s">
        <v>115</v>
      </c>
      <c r="D10" s="7">
        <v>12</v>
      </c>
      <c r="E10" s="18" t="s">
        <v>116</v>
      </c>
      <c r="G10" s="7" t="s">
        <v>359</v>
      </c>
      <c r="H10" s="7"/>
      <c r="I10" s="7"/>
      <c r="J10" s="7"/>
      <c r="K10" s="7"/>
      <c r="L10" s="7"/>
      <c r="M10" s="7"/>
      <c r="N10" s="7"/>
      <c r="O10" s="7"/>
      <c r="P10" s="7"/>
      <c r="Q10" s="7"/>
      <c r="R10" s="7"/>
      <c r="S10" s="7"/>
      <c r="T10" s="7"/>
      <c r="U10" s="7"/>
      <c r="V10" s="7"/>
      <c r="W10" s="7"/>
    </row>
    <row r="11" spans="1:23" x14ac:dyDescent="0.25">
      <c r="A11" s="18"/>
      <c r="B11" s="18"/>
      <c r="C11" s="18" t="s">
        <v>119</v>
      </c>
      <c r="D11" s="18">
        <f>SUM(D8:D10)</f>
        <v>1369</v>
      </c>
      <c r="E11" s="18" t="s">
        <v>116</v>
      </c>
      <c r="G11" s="7" t="s">
        <v>360</v>
      </c>
      <c r="H11" s="7"/>
      <c r="I11" s="7"/>
      <c r="J11" s="7"/>
      <c r="K11" s="7"/>
      <c r="L11" s="7"/>
      <c r="M11" s="7"/>
      <c r="N11" s="7"/>
      <c r="O11" s="7"/>
      <c r="P11" s="7"/>
      <c r="Q11" s="7"/>
      <c r="R11" s="7"/>
      <c r="S11" s="7"/>
      <c r="T11" s="7"/>
      <c r="U11" s="7"/>
      <c r="V11" s="7"/>
      <c r="W11" s="7"/>
    </row>
    <row r="12" spans="1:23" x14ac:dyDescent="0.25">
      <c r="A12" s="18" t="s">
        <v>120</v>
      </c>
      <c r="B12" s="7">
        <v>1970</v>
      </c>
      <c r="C12" s="74"/>
      <c r="D12" s="74"/>
      <c r="E12" s="75"/>
      <c r="G12" s="7" t="s">
        <v>361</v>
      </c>
      <c r="H12" s="158"/>
      <c r="I12" s="7"/>
      <c r="J12" s="7"/>
      <c r="K12" s="7"/>
      <c r="L12" s="7"/>
      <c r="M12" s="7"/>
      <c r="N12" s="7"/>
      <c r="O12" s="7"/>
      <c r="P12" s="7"/>
      <c r="Q12" s="7"/>
      <c r="R12" s="7"/>
      <c r="S12" s="7"/>
      <c r="T12" s="7"/>
      <c r="U12" s="7"/>
      <c r="V12" s="7"/>
      <c r="W12" s="7"/>
    </row>
    <row r="13" spans="1:23" ht="43.15" customHeight="1" x14ac:dyDescent="0.25">
      <c r="A13" s="76" t="s">
        <v>121</v>
      </c>
      <c r="B13" s="252" t="s">
        <v>122</v>
      </c>
      <c r="C13" s="253"/>
      <c r="D13" s="253"/>
      <c r="E13" s="254"/>
      <c r="G13" s="199" t="s">
        <v>366</v>
      </c>
      <c r="H13" s="199">
        <v>2020</v>
      </c>
      <c r="I13" s="199">
        <v>2021</v>
      </c>
      <c r="J13" s="199">
        <v>2022</v>
      </c>
      <c r="K13" s="199">
        <v>2023</v>
      </c>
      <c r="L13" s="199">
        <v>2024</v>
      </c>
      <c r="M13" s="199">
        <v>2025</v>
      </c>
      <c r="N13" s="199">
        <v>2026</v>
      </c>
      <c r="O13" s="199">
        <v>2027</v>
      </c>
      <c r="P13" s="199">
        <v>2028</v>
      </c>
      <c r="Q13" s="199">
        <v>2029</v>
      </c>
      <c r="R13" s="199">
        <v>2030</v>
      </c>
      <c r="S13" s="199">
        <v>2031</v>
      </c>
      <c r="T13" s="199">
        <v>2032</v>
      </c>
      <c r="U13" s="199">
        <v>2033</v>
      </c>
      <c r="V13" s="199">
        <v>2034</v>
      </c>
      <c r="W13" s="199">
        <v>2035</v>
      </c>
    </row>
    <row r="14" spans="1:23" x14ac:dyDescent="0.25">
      <c r="G14" s="7" t="s">
        <v>358</v>
      </c>
      <c r="H14" s="111"/>
      <c r="I14" s="111"/>
      <c r="J14" s="111"/>
      <c r="K14" s="111"/>
      <c r="L14" s="111"/>
      <c r="M14" s="7"/>
      <c r="N14" s="7"/>
      <c r="O14" s="7"/>
      <c r="P14" s="7"/>
      <c r="Q14" s="7"/>
      <c r="R14" s="7"/>
      <c r="S14" s="7"/>
      <c r="T14" s="7"/>
      <c r="U14" s="7"/>
      <c r="V14" s="7"/>
      <c r="W14" s="7"/>
    </row>
    <row r="15" spans="1:23" x14ac:dyDescent="0.25">
      <c r="A15" s="263" t="s">
        <v>123</v>
      </c>
      <c r="B15" s="263"/>
      <c r="G15" s="7" t="s">
        <v>359</v>
      </c>
      <c r="H15" s="7"/>
      <c r="I15" s="7"/>
      <c r="J15" s="7"/>
      <c r="K15" s="7"/>
      <c r="L15" s="7"/>
      <c r="M15" s="7"/>
      <c r="N15" s="7"/>
      <c r="O15" s="7"/>
      <c r="P15" s="7"/>
      <c r="Q15" s="7"/>
      <c r="R15" s="7"/>
      <c r="S15" s="7"/>
      <c r="T15" s="7"/>
      <c r="U15" s="7"/>
      <c r="V15" s="7"/>
      <c r="W15" s="7"/>
    </row>
    <row r="16" spans="1:23" x14ac:dyDescent="0.25">
      <c r="A16" s="14" t="s">
        <v>89</v>
      </c>
      <c r="B16" s="79">
        <f>IF(MAX(E59:E63)=0,$B$12,MAX(E59:E63))</f>
        <v>1970</v>
      </c>
      <c r="G16" s="7" t="s">
        <v>360</v>
      </c>
      <c r="H16" s="7"/>
      <c r="I16" s="7"/>
      <c r="J16" s="7"/>
      <c r="K16" s="7"/>
      <c r="L16" s="7"/>
      <c r="M16" s="7"/>
      <c r="N16" s="7"/>
      <c r="O16" s="7"/>
      <c r="P16" s="7"/>
      <c r="Q16" s="7"/>
      <c r="R16" s="7"/>
      <c r="S16" s="7"/>
      <c r="T16" s="7"/>
      <c r="U16" s="7"/>
      <c r="V16" s="7"/>
      <c r="W16" s="7"/>
    </row>
    <row r="17" spans="1:23" x14ac:dyDescent="0.25">
      <c r="A17" s="14" t="s">
        <v>124</v>
      </c>
      <c r="B17" s="79">
        <f>IF(MAX(E67:E71)=0,$B$12,MAX(E67:E71))</f>
        <v>1970</v>
      </c>
      <c r="G17" s="7" t="s">
        <v>361</v>
      </c>
      <c r="H17" s="158"/>
      <c r="I17" s="7"/>
      <c r="J17" s="7"/>
      <c r="K17" s="7"/>
      <c r="L17" s="7"/>
      <c r="M17" s="7"/>
      <c r="N17" s="7"/>
      <c r="O17" s="7"/>
      <c r="P17" s="7"/>
      <c r="Q17" s="7"/>
      <c r="R17" s="7"/>
      <c r="S17" s="7"/>
      <c r="T17" s="7"/>
      <c r="U17" s="7"/>
      <c r="V17" s="7"/>
      <c r="W17" s="7"/>
    </row>
    <row r="18" spans="1:23" x14ac:dyDescent="0.25">
      <c r="A18" s="14" t="s">
        <v>91</v>
      </c>
      <c r="B18" s="79">
        <f>IF(MAX(D75:D79)=0,$B$12,MAX(D75:D79))</f>
        <v>1970</v>
      </c>
      <c r="G18" s="199" t="s">
        <v>367</v>
      </c>
      <c r="H18" s="199">
        <v>2020</v>
      </c>
      <c r="I18" s="199">
        <v>2021</v>
      </c>
      <c r="J18" s="199">
        <v>2022</v>
      </c>
      <c r="K18" s="199">
        <v>2023</v>
      </c>
      <c r="L18" s="199">
        <v>2024</v>
      </c>
      <c r="M18" s="199">
        <v>2025</v>
      </c>
      <c r="N18" s="199">
        <v>2026</v>
      </c>
      <c r="O18" s="199">
        <v>2027</v>
      </c>
      <c r="P18" s="199">
        <v>2028</v>
      </c>
      <c r="Q18" s="199">
        <v>2029</v>
      </c>
      <c r="R18" s="199">
        <v>2030</v>
      </c>
      <c r="S18" s="199">
        <v>2031</v>
      </c>
      <c r="T18" s="199">
        <v>2032</v>
      </c>
      <c r="U18" s="199">
        <v>2033</v>
      </c>
      <c r="V18" s="199">
        <v>2034</v>
      </c>
      <c r="W18" s="199">
        <v>2035</v>
      </c>
    </row>
    <row r="19" spans="1:23" x14ac:dyDescent="0.25">
      <c r="A19" s="14" t="s">
        <v>92</v>
      </c>
      <c r="B19" s="79">
        <f>IF(MAX(E83:E87)=0,$B$12,MAX(E83:E87))</f>
        <v>1970</v>
      </c>
      <c r="G19" s="7" t="s">
        <v>362</v>
      </c>
      <c r="H19" s="7">
        <v>111</v>
      </c>
      <c r="I19" s="7">
        <v>111</v>
      </c>
      <c r="J19" s="7">
        <v>111</v>
      </c>
      <c r="K19" s="7">
        <v>111</v>
      </c>
      <c r="L19" s="7">
        <v>123</v>
      </c>
      <c r="M19" s="7"/>
      <c r="N19" s="7"/>
      <c r="O19" s="7"/>
      <c r="P19" s="7"/>
      <c r="Q19" s="7"/>
      <c r="R19" s="7"/>
      <c r="S19" s="7"/>
      <c r="T19" s="7"/>
      <c r="U19" s="7"/>
      <c r="V19" s="7"/>
      <c r="W19" s="7"/>
    </row>
    <row r="20" spans="1:23" x14ac:dyDescent="0.25">
      <c r="A20" s="14" t="s">
        <v>93</v>
      </c>
      <c r="B20" s="79">
        <f>IF(MAX(E91:E97)=0,$B$12,MAX(E91:E97))</f>
        <v>1970</v>
      </c>
      <c r="G20" s="7" t="s">
        <v>363</v>
      </c>
      <c r="H20" s="7"/>
      <c r="I20" s="7"/>
      <c r="J20" s="7"/>
      <c r="K20" s="7"/>
      <c r="L20" s="7"/>
      <c r="M20" s="7"/>
      <c r="N20" s="7"/>
      <c r="O20" s="7"/>
      <c r="P20" s="7"/>
      <c r="Q20" s="7"/>
      <c r="R20" s="7"/>
      <c r="S20" s="7"/>
      <c r="T20" s="7"/>
      <c r="U20" s="7"/>
      <c r="V20" s="7"/>
      <c r="W20" s="7"/>
    </row>
    <row r="21" spans="1:23" x14ac:dyDescent="0.25">
      <c r="A21" s="14" t="s">
        <v>94</v>
      </c>
      <c r="B21" s="79">
        <f>IF(MAX(E101:E103)=0,$B$12,MAX(E101:E103))</f>
        <v>1970</v>
      </c>
      <c r="G21" s="7" t="s">
        <v>368</v>
      </c>
      <c r="H21" s="7"/>
      <c r="I21" s="7"/>
      <c r="J21" s="7"/>
      <c r="K21" s="7"/>
      <c r="L21" s="7"/>
      <c r="M21" s="7"/>
      <c r="N21" s="7"/>
      <c r="O21" s="7"/>
      <c r="P21" s="7"/>
      <c r="Q21" s="7"/>
      <c r="R21" s="7"/>
      <c r="S21" s="7"/>
      <c r="T21" s="7"/>
      <c r="U21" s="7"/>
      <c r="V21" s="7"/>
      <c r="W21" s="7"/>
    </row>
    <row r="22" spans="1:23" x14ac:dyDescent="0.25">
      <c r="A22" s="14" t="s">
        <v>95</v>
      </c>
      <c r="B22" s="79">
        <f>MAX(D118)</f>
        <v>1998</v>
      </c>
      <c r="G22" s="7" t="s">
        <v>369</v>
      </c>
      <c r="H22" s="162"/>
      <c r="I22" s="162"/>
      <c r="J22" s="162"/>
      <c r="K22" s="162"/>
      <c r="L22" s="162"/>
      <c r="M22" s="162"/>
      <c r="N22" s="162"/>
      <c r="O22" s="162"/>
      <c r="P22" s="162"/>
      <c r="Q22" s="162"/>
      <c r="R22" s="162"/>
      <c r="S22" s="162"/>
      <c r="T22" s="162"/>
      <c r="U22" s="162"/>
      <c r="V22" s="162"/>
      <c r="W22" s="162"/>
    </row>
    <row r="23" spans="1:23" x14ac:dyDescent="0.25">
      <c r="B23" s="10"/>
    </row>
    <row r="24" spans="1:23" x14ac:dyDescent="0.25">
      <c r="A24" s="107" t="s">
        <v>125</v>
      </c>
      <c r="B24" s="107" t="s">
        <v>126</v>
      </c>
      <c r="C24" s="107" t="s">
        <v>127</v>
      </c>
      <c r="D24" s="107" t="s">
        <v>128</v>
      </c>
      <c r="G24" s="107" t="s">
        <v>125</v>
      </c>
      <c r="H24" s="107">
        <v>2020</v>
      </c>
      <c r="I24" s="107">
        <v>2021</v>
      </c>
      <c r="J24" s="107">
        <v>2022</v>
      </c>
      <c r="K24" s="107">
        <v>2023</v>
      </c>
      <c r="L24" s="107">
        <v>2024</v>
      </c>
      <c r="M24" s="107">
        <v>2025</v>
      </c>
      <c r="N24" s="107">
        <v>2026</v>
      </c>
      <c r="O24" s="107">
        <v>2027</v>
      </c>
      <c r="P24" s="107">
        <v>2028</v>
      </c>
      <c r="Q24" s="107">
        <v>2029</v>
      </c>
      <c r="R24" s="107">
        <v>2030</v>
      </c>
      <c r="S24" s="107">
        <v>2031</v>
      </c>
      <c r="T24" s="107">
        <v>2032</v>
      </c>
      <c r="U24" s="107">
        <v>2033</v>
      </c>
      <c r="V24" s="107">
        <v>2034</v>
      </c>
      <c r="W24" s="107">
        <v>2035</v>
      </c>
    </row>
    <row r="25" spans="1:23" x14ac:dyDescent="0.25">
      <c r="A25" s="13" t="s">
        <v>129</v>
      </c>
      <c r="B25" s="110">
        <f t="shared" ref="B25:B26" si="0">IFERROR(AVERAGE(H25:W25),0)</f>
        <v>288038</v>
      </c>
      <c r="C25" s="110">
        <f>IFERROR(_xlfn.IFS(ISNUMBER(V25),V25,ISNUMBER(U25),U25,ISNUMBER(T25),T25,ISNUMBER(S25),S25,ISNUMBER(R25),R25,ISNUMBER(Q25),Q25,ISNUMBER(P25),P25,ISNUMBER(O25),O25,ISNUMBER(N25),N25,ISNUMBER(M25),M25,ISNUMBER(L25),L25,ISNUMBER(K25),K25),0)</f>
        <v>300739</v>
      </c>
      <c r="D25" s="21">
        <f t="shared" ref="D25" si="1">IFERROR(1-(B25/C25),0)</f>
        <v>4.2232633612534487E-2</v>
      </c>
      <c r="G25" s="23" t="s">
        <v>129</v>
      </c>
      <c r="H25" s="198">
        <f t="shared" ref="H25:K25" si="2">IF(SUM(H4:H7)=0,"",SUM(H4:H7))</f>
        <v>337379</v>
      </c>
      <c r="I25" s="198">
        <f t="shared" si="2"/>
        <v>165580</v>
      </c>
      <c r="J25" s="198">
        <f t="shared" si="2"/>
        <v>268166</v>
      </c>
      <c r="K25" s="198">
        <f t="shared" si="2"/>
        <v>368326</v>
      </c>
      <c r="L25" s="198">
        <f>IF(SUM(L4:L7)=0,"",SUM(L4:L7))</f>
        <v>300739</v>
      </c>
      <c r="M25" s="198" t="str">
        <f>IF(SUM(M4:M7)=0,"",SUM(M4:M7))</f>
        <v/>
      </c>
      <c r="N25" s="198" t="str">
        <f t="shared" ref="N25:W25" si="3">IF(SUM(N4:N7)=0,"",SUM(N4:N7))</f>
        <v/>
      </c>
      <c r="O25" s="198" t="str">
        <f t="shared" si="3"/>
        <v/>
      </c>
      <c r="P25" s="198" t="str">
        <f t="shared" si="3"/>
        <v/>
      </c>
      <c r="Q25" s="198" t="str">
        <f t="shared" si="3"/>
        <v/>
      </c>
      <c r="R25" s="198" t="str">
        <f t="shared" si="3"/>
        <v/>
      </c>
      <c r="S25" s="198" t="str">
        <f t="shared" si="3"/>
        <v/>
      </c>
      <c r="T25" s="198" t="str">
        <f t="shared" si="3"/>
        <v/>
      </c>
      <c r="U25" s="198" t="str">
        <f t="shared" si="3"/>
        <v/>
      </c>
      <c r="V25" s="198" t="str">
        <f t="shared" si="3"/>
        <v/>
      </c>
      <c r="W25" s="198" t="str">
        <f t="shared" si="3"/>
        <v/>
      </c>
    </row>
    <row r="26" spans="1:23" x14ac:dyDescent="0.25">
      <c r="A26" s="13" t="s">
        <v>130</v>
      </c>
      <c r="B26" s="110">
        <f t="shared" si="0"/>
        <v>726883.66666666674</v>
      </c>
      <c r="C26" s="110">
        <f>IFERROR(_xlfn.IFS(ISNUMBER(V26),V26,ISNUMBER(U26),U26,ISNUMBER(T26),T26,ISNUMBER(S26),S26,ISNUMBER(R26),R26,ISNUMBER(Q26),Q26,ISNUMBER(P26),P26,ISNUMBER(O26),O26,ISNUMBER(N26),N26,ISNUMBER(M26),M26,ISNUMBER(L26),L26,ISNUMBER(K26),K26),0)</f>
        <v>502995.66666666698</v>
      </c>
      <c r="D26" s="21">
        <f>IFERROR(1-(B26/C26),0)</f>
        <v>-0.44510920239869445</v>
      </c>
      <c r="G26" s="23" t="s">
        <v>130</v>
      </c>
      <c r="H26" s="198">
        <f>IF(SUM(H9:H12)=0,"",SUM(H9:H12))</f>
        <v>841919</v>
      </c>
      <c r="I26" s="198">
        <f t="shared" ref="I26:W26" si="4">IF(SUM(I9:I12)=0,"",SUM(I9:I12))</f>
        <v>1056533</v>
      </c>
      <c r="J26" s="198">
        <f t="shared" si="4"/>
        <v>618031</v>
      </c>
      <c r="K26" s="198">
        <f t="shared" si="4"/>
        <v>614939.66666666698</v>
      </c>
      <c r="L26" s="198">
        <f t="shared" si="4"/>
        <v>502995.66666666698</v>
      </c>
      <c r="M26" s="198" t="str">
        <f t="shared" si="4"/>
        <v/>
      </c>
      <c r="N26" s="198" t="str">
        <f t="shared" si="4"/>
        <v/>
      </c>
      <c r="O26" s="198" t="str">
        <f t="shared" si="4"/>
        <v/>
      </c>
      <c r="P26" s="198" t="str">
        <f t="shared" si="4"/>
        <v/>
      </c>
      <c r="Q26" s="198" t="str">
        <f t="shared" si="4"/>
        <v/>
      </c>
      <c r="R26" s="198" t="str">
        <f t="shared" si="4"/>
        <v/>
      </c>
      <c r="S26" s="198" t="str">
        <f t="shared" si="4"/>
        <v/>
      </c>
      <c r="T26" s="198" t="str">
        <f t="shared" si="4"/>
        <v/>
      </c>
      <c r="U26" s="198" t="str">
        <f t="shared" si="4"/>
        <v/>
      </c>
      <c r="V26" s="198" t="str">
        <f t="shared" si="4"/>
        <v/>
      </c>
      <c r="W26" s="198" t="str">
        <f t="shared" si="4"/>
        <v/>
      </c>
    </row>
    <row r="27" spans="1:23" x14ac:dyDescent="0.25">
      <c r="A27" s="13" t="s">
        <v>131</v>
      </c>
      <c r="B27" s="110">
        <f>IFERROR(AVERAGE(H27:W27),0)</f>
        <v>0</v>
      </c>
      <c r="C27" s="110">
        <f t="shared" ref="C27:C29" si="5">IFERROR(_xlfn.IFS(ISNUMBER(V27),V27,ISNUMBER(U27),U27,ISNUMBER(T27),T27,ISNUMBER(S27),S27,ISNUMBER(R27),R27,ISNUMBER(Q27),Q27,ISNUMBER(P27),P27,ISNUMBER(O27),O27,ISNUMBER(N27),N27,ISNUMBER(M27),M27,ISNUMBER(L27),L27,ISNUMBER(K27),K27),0)</f>
        <v>0</v>
      </c>
      <c r="D27" s="21">
        <f>IFERROR(1-(B27/C27),0)</f>
        <v>0</v>
      </c>
      <c r="G27" s="23" t="s">
        <v>131</v>
      </c>
      <c r="H27" s="198" t="str">
        <f>IF(SUM(H14:H17)=0,"",SUM(H14:H17))</f>
        <v/>
      </c>
      <c r="I27" s="198" t="str">
        <f t="shared" ref="I27:W27" si="6">IF(SUM(I14:I17)=0,"",SUM(I14:I17))</f>
        <v/>
      </c>
      <c r="J27" s="198" t="str">
        <f t="shared" si="6"/>
        <v/>
      </c>
      <c r="K27" s="198" t="str">
        <f t="shared" si="6"/>
        <v/>
      </c>
      <c r="L27" s="198" t="str">
        <f t="shared" si="6"/>
        <v/>
      </c>
      <c r="M27" s="198" t="str">
        <f t="shared" si="6"/>
        <v/>
      </c>
      <c r="N27" s="198" t="str">
        <f t="shared" si="6"/>
        <v/>
      </c>
      <c r="O27" s="198" t="str">
        <f t="shared" si="6"/>
        <v/>
      </c>
      <c r="P27" s="198" t="str">
        <f t="shared" si="6"/>
        <v/>
      </c>
      <c r="Q27" s="198" t="str">
        <f t="shared" si="6"/>
        <v/>
      </c>
      <c r="R27" s="198" t="str">
        <f t="shared" si="6"/>
        <v/>
      </c>
      <c r="S27" s="198" t="str">
        <f t="shared" si="6"/>
        <v/>
      </c>
      <c r="T27" s="198" t="str">
        <f t="shared" si="6"/>
        <v/>
      </c>
      <c r="U27" s="198" t="str">
        <f t="shared" si="6"/>
        <v/>
      </c>
      <c r="V27" s="198" t="str">
        <f t="shared" si="6"/>
        <v/>
      </c>
      <c r="W27" s="198" t="str">
        <f t="shared" si="6"/>
        <v/>
      </c>
    </row>
    <row r="28" spans="1:23" x14ac:dyDescent="0.25">
      <c r="A28" s="13" t="s">
        <v>132</v>
      </c>
      <c r="B28" s="110">
        <f>B27+B26</f>
        <v>726883.66666666674</v>
      </c>
      <c r="C28" s="110">
        <f>C27+C26</f>
        <v>502995.66666666698</v>
      </c>
      <c r="D28" s="21">
        <f t="shared" ref="D28:D29" si="7">IFERROR(1-(B28/C28),0)</f>
        <v>-0.44510920239869445</v>
      </c>
      <c r="G28" s="23" t="s">
        <v>132</v>
      </c>
      <c r="H28" s="110">
        <f>SUM(H26:H27)</f>
        <v>841919</v>
      </c>
      <c r="I28" s="110">
        <f t="shared" ref="I28:W28" si="8">SUM(I26:I27)</f>
        <v>1056533</v>
      </c>
      <c r="J28" s="110">
        <f t="shared" si="8"/>
        <v>618031</v>
      </c>
      <c r="K28" s="110">
        <f t="shared" si="8"/>
        <v>614939.66666666698</v>
      </c>
      <c r="L28" s="110">
        <f t="shared" si="8"/>
        <v>502995.66666666698</v>
      </c>
      <c r="M28" s="110">
        <f t="shared" si="8"/>
        <v>0</v>
      </c>
      <c r="N28" s="110">
        <f t="shared" si="8"/>
        <v>0</v>
      </c>
      <c r="O28" s="110">
        <f t="shared" si="8"/>
        <v>0</v>
      </c>
      <c r="P28" s="110">
        <f t="shared" si="8"/>
        <v>0</v>
      </c>
      <c r="Q28" s="110">
        <f t="shared" si="8"/>
        <v>0</v>
      </c>
      <c r="R28" s="110">
        <f t="shared" si="8"/>
        <v>0</v>
      </c>
      <c r="S28" s="110">
        <f t="shared" si="8"/>
        <v>0</v>
      </c>
      <c r="T28" s="110">
        <f t="shared" si="8"/>
        <v>0</v>
      </c>
      <c r="U28" s="110">
        <f t="shared" si="8"/>
        <v>0</v>
      </c>
      <c r="V28" s="110">
        <f t="shared" si="8"/>
        <v>0</v>
      </c>
      <c r="W28" s="110">
        <f t="shared" si="8"/>
        <v>0</v>
      </c>
    </row>
    <row r="29" spans="1:23" x14ac:dyDescent="0.25">
      <c r="A29" s="13" t="s">
        <v>133</v>
      </c>
      <c r="B29" s="110">
        <f>IFERROR(AVERAGE(H29:W29),0)</f>
        <v>113.4</v>
      </c>
      <c r="C29" s="200">
        <f t="shared" si="5"/>
        <v>123</v>
      </c>
      <c r="D29" s="21">
        <f t="shared" si="7"/>
        <v>7.8048780487804836E-2</v>
      </c>
      <c r="G29" s="23" t="s">
        <v>133</v>
      </c>
      <c r="H29" s="198">
        <f>IF(SUM(H19:H22)=0,"",SUM(H19:H22))</f>
        <v>111</v>
      </c>
      <c r="I29" s="198">
        <f t="shared" ref="I29:W29" si="9">IF(SUM(I19:I22)=0,"",SUM(I19:I22))</f>
        <v>111</v>
      </c>
      <c r="J29" s="198">
        <f t="shared" si="9"/>
        <v>111</v>
      </c>
      <c r="K29" s="198">
        <f t="shared" si="9"/>
        <v>111</v>
      </c>
      <c r="L29" s="198">
        <f t="shared" si="9"/>
        <v>123</v>
      </c>
      <c r="M29" s="198" t="str">
        <f t="shared" si="9"/>
        <v/>
      </c>
      <c r="N29" s="198" t="str">
        <f t="shared" si="9"/>
        <v/>
      </c>
      <c r="O29" s="198" t="str">
        <f t="shared" si="9"/>
        <v/>
      </c>
      <c r="P29" s="198" t="str">
        <f t="shared" si="9"/>
        <v/>
      </c>
      <c r="Q29" s="198" t="str">
        <f t="shared" si="9"/>
        <v/>
      </c>
      <c r="R29" s="198" t="str">
        <f t="shared" si="9"/>
        <v/>
      </c>
      <c r="S29" s="198" t="str">
        <f t="shared" si="9"/>
        <v/>
      </c>
      <c r="T29" s="198" t="str">
        <f t="shared" si="9"/>
        <v/>
      </c>
      <c r="U29" s="198" t="str">
        <f t="shared" si="9"/>
        <v/>
      </c>
      <c r="V29" s="198" t="str">
        <f t="shared" si="9"/>
        <v/>
      </c>
      <c r="W29" s="198" t="str">
        <f t="shared" si="9"/>
        <v/>
      </c>
    </row>
    <row r="30" spans="1:23" x14ac:dyDescent="0.25">
      <c r="H30" t="s">
        <v>134</v>
      </c>
    </row>
    <row r="31" spans="1:23" x14ac:dyDescent="0.25">
      <c r="A31" s="3" t="s">
        <v>66</v>
      </c>
      <c r="B31" s="3" t="s">
        <v>126</v>
      </c>
      <c r="C31" s="3" t="s">
        <v>127</v>
      </c>
      <c r="D31" s="3" t="s">
        <v>128</v>
      </c>
      <c r="G31" s="9" t="s">
        <v>66</v>
      </c>
      <c r="H31" s="9">
        <v>2020</v>
      </c>
      <c r="I31" s="9">
        <v>2021</v>
      </c>
      <c r="J31" s="9">
        <v>2022</v>
      </c>
      <c r="K31" s="9">
        <v>2023</v>
      </c>
      <c r="L31" s="9">
        <v>2024</v>
      </c>
      <c r="M31" s="9">
        <v>2025</v>
      </c>
      <c r="N31" s="9">
        <v>2026</v>
      </c>
      <c r="O31" s="9">
        <v>2027</v>
      </c>
      <c r="P31" s="9">
        <v>2028</v>
      </c>
      <c r="Q31" s="9">
        <v>2029</v>
      </c>
      <c r="R31" s="9">
        <v>2030</v>
      </c>
      <c r="S31" s="9">
        <v>2031</v>
      </c>
      <c r="T31" s="9">
        <v>2032</v>
      </c>
      <c r="U31" s="9">
        <v>2033</v>
      </c>
      <c r="V31" s="9">
        <v>2034</v>
      </c>
      <c r="W31" s="9">
        <v>2035</v>
      </c>
    </row>
    <row r="32" spans="1:23" x14ac:dyDescent="0.25">
      <c r="A32" s="13" t="s">
        <v>135</v>
      </c>
      <c r="B32" s="197">
        <f>IFERROR(AVERAGE(H32:W32),0)</f>
        <v>5200</v>
      </c>
      <c r="C32" s="22">
        <f>IFERROR(_xlfn.IFS(ISNUMBER(V32),V32,ISNUMBER(U32),U32,ISNUMBER(T32),T32,ISNUMBER(S32),S32,ISNUMBER(R32),R32,ISNUMBER(Q32),Q32,ISNUMBER(P32),P32,ISNUMBER(O32),O32,ISNUMBER(N32),N32,ISNUMBER(M32),M32,ISNUMBER(L32),L32,ISNUMBER(K32),K32),0)</f>
        <v>6000</v>
      </c>
      <c r="D32" s="21">
        <f t="shared" ref="D32:D36" si="10">IFERROR(1-(B32/C32),0)</f>
        <v>0.1333333333333333</v>
      </c>
      <c r="G32" s="23" t="s">
        <v>135</v>
      </c>
      <c r="H32" s="19">
        <v>5000</v>
      </c>
      <c r="I32" s="19">
        <v>5000</v>
      </c>
      <c r="J32" s="19">
        <v>5000</v>
      </c>
      <c r="K32" s="19">
        <v>5000</v>
      </c>
      <c r="L32" s="19">
        <v>6000</v>
      </c>
      <c r="M32" s="19"/>
      <c r="N32" s="19"/>
      <c r="O32" s="19"/>
      <c r="P32" s="19"/>
      <c r="Q32" s="19"/>
      <c r="R32" s="19"/>
      <c r="S32" s="19"/>
      <c r="T32" s="19"/>
      <c r="U32" s="19"/>
      <c r="V32" s="19"/>
      <c r="W32" s="19"/>
    </row>
    <row r="33" spans="1:26" x14ac:dyDescent="0.25">
      <c r="A33" s="13" t="s">
        <v>136</v>
      </c>
      <c r="B33" s="197">
        <f>IFERROR(AVERAGE(H33:W33),0)</f>
        <v>12645</v>
      </c>
      <c r="C33" s="22">
        <f>IFERROR(_xlfn.IFS(ISNUMBER(V33),V33,ISNUMBER(U33),U33,ISNUMBER(T33),T33,ISNUMBER(S33),S33,ISNUMBER(R33),R33,ISNUMBER(Q33),Q33,ISNUMBER(P33),P33,ISNUMBER(O33),O33,ISNUMBER(N33),N33,ISNUMBER(M33),M33,ISNUMBER(L33),L33,ISNUMBER(K33),K33),0)</f>
        <v>0</v>
      </c>
      <c r="D33" s="21">
        <f t="shared" si="10"/>
        <v>0</v>
      </c>
      <c r="G33" s="23" t="s">
        <v>136</v>
      </c>
      <c r="H33" s="19">
        <v>12345</v>
      </c>
      <c r="I33" s="19">
        <v>13245</v>
      </c>
      <c r="J33" s="19">
        <v>12345</v>
      </c>
      <c r="K33" s="19"/>
      <c r="L33" s="19"/>
      <c r="M33" s="19"/>
      <c r="N33" s="19"/>
      <c r="O33" s="19"/>
      <c r="P33" s="19"/>
      <c r="Q33" s="19"/>
      <c r="R33" s="19"/>
      <c r="S33" s="19"/>
      <c r="T33" s="19"/>
      <c r="U33" s="19"/>
      <c r="V33" s="19"/>
      <c r="W33" s="19"/>
    </row>
    <row r="34" spans="1:26" x14ac:dyDescent="0.25">
      <c r="A34" s="13" t="s">
        <v>137</v>
      </c>
      <c r="B34" s="197">
        <f>IFERROR(AVERAGE(H34:W34),0)</f>
        <v>10000</v>
      </c>
      <c r="C34" s="22">
        <f>IFERROR(_xlfn.IFS(ISNUMBER(V34),V34,ISNUMBER(U34),U34,ISNUMBER(T34),T34,ISNUMBER(S34),S34,ISNUMBER(R34),R34,ISNUMBER(Q34),Q34,ISNUMBER(P34),P34,ISNUMBER(O34),O34,ISNUMBER(N34),N34,ISNUMBER(M34),M34,ISNUMBER(L34),L34,ISNUMBER(K34),K34),0)</f>
        <v>10000</v>
      </c>
      <c r="D34" s="21">
        <f t="shared" si="10"/>
        <v>0</v>
      </c>
      <c r="G34" s="23" t="s">
        <v>137</v>
      </c>
      <c r="H34" s="19"/>
      <c r="I34" s="19"/>
      <c r="J34" s="19"/>
      <c r="K34" s="19">
        <v>10000</v>
      </c>
      <c r="L34" s="19">
        <v>10000</v>
      </c>
      <c r="M34" s="19"/>
      <c r="N34" s="19"/>
      <c r="O34" s="19"/>
      <c r="P34" s="19"/>
      <c r="Q34" s="19"/>
      <c r="R34" s="19"/>
      <c r="S34" s="19"/>
      <c r="T34" s="19"/>
      <c r="U34" s="19"/>
      <c r="V34" s="19"/>
      <c r="W34" s="19"/>
    </row>
    <row r="35" spans="1:26" x14ac:dyDescent="0.25">
      <c r="A35" s="13" t="s">
        <v>138</v>
      </c>
      <c r="B35" s="22">
        <f>B34+B33</f>
        <v>22645</v>
      </c>
      <c r="C35" s="22">
        <f>C34+C33</f>
        <v>10000</v>
      </c>
      <c r="D35" s="21">
        <f t="shared" si="10"/>
        <v>-1.2645</v>
      </c>
      <c r="G35" s="23" t="s">
        <v>138</v>
      </c>
      <c r="H35" s="13">
        <f>H34+H33</f>
        <v>12345</v>
      </c>
      <c r="I35" s="13">
        <f t="shared" ref="I35:W35" si="11">I34+I33</f>
        <v>13245</v>
      </c>
      <c r="J35" s="13">
        <f t="shared" si="11"/>
        <v>12345</v>
      </c>
      <c r="K35" s="13">
        <f t="shared" si="11"/>
        <v>10000</v>
      </c>
      <c r="L35" s="13">
        <f t="shared" si="11"/>
        <v>10000</v>
      </c>
      <c r="M35" s="13">
        <f t="shared" si="11"/>
        <v>0</v>
      </c>
      <c r="N35" s="13">
        <f t="shared" si="11"/>
        <v>0</v>
      </c>
      <c r="O35" s="13">
        <f t="shared" si="11"/>
        <v>0</v>
      </c>
      <c r="P35" s="13">
        <f t="shared" si="11"/>
        <v>0</v>
      </c>
      <c r="Q35" s="13">
        <f t="shared" si="11"/>
        <v>0</v>
      </c>
      <c r="R35" s="13">
        <f t="shared" si="11"/>
        <v>0</v>
      </c>
      <c r="S35" s="13">
        <f t="shared" si="11"/>
        <v>0</v>
      </c>
      <c r="T35" s="13">
        <f t="shared" si="11"/>
        <v>0</v>
      </c>
      <c r="U35" s="13">
        <f t="shared" si="11"/>
        <v>0</v>
      </c>
      <c r="V35" s="13">
        <f t="shared" si="11"/>
        <v>0</v>
      </c>
      <c r="W35" s="13">
        <f t="shared" si="11"/>
        <v>0</v>
      </c>
    </row>
    <row r="36" spans="1:26" x14ac:dyDescent="0.25">
      <c r="A36" s="13" t="s">
        <v>139</v>
      </c>
      <c r="B36" s="197">
        <f>IFERROR(AVERAGE(H36:W36),0)</f>
        <v>131.6</v>
      </c>
      <c r="C36" s="22">
        <f>IFERROR(_xlfn.IFS(ISNUMBER(V36),V36,ISNUMBER(U36),U36,ISNUMBER(T36),T36,ISNUMBER(S36),S36,ISNUMBER(R36),R36,ISNUMBER(Q36),Q36,ISNUMBER(P36),P36,ISNUMBER(O36),O36,ISNUMBER(N36),N36,ISNUMBER(M36),M36,ISNUMBER(L36),L36,ISNUMBER(K36),K36),0)</f>
        <v>126</v>
      </c>
      <c r="D36" s="21">
        <f t="shared" si="10"/>
        <v>-4.4444444444444509E-2</v>
      </c>
      <c r="G36" s="23" t="s">
        <v>139</v>
      </c>
      <c r="H36" s="19">
        <v>145</v>
      </c>
      <c r="I36" s="19">
        <v>132</v>
      </c>
      <c r="J36" s="19">
        <v>132</v>
      </c>
      <c r="K36" s="19">
        <v>123</v>
      </c>
      <c r="L36" s="19">
        <v>126</v>
      </c>
      <c r="M36" s="19"/>
      <c r="N36" s="19"/>
      <c r="O36" s="19"/>
      <c r="P36" s="19"/>
      <c r="Q36" s="19"/>
      <c r="R36" s="19"/>
      <c r="S36" s="19"/>
      <c r="T36" s="19"/>
      <c r="U36" s="19"/>
      <c r="V36" s="19"/>
      <c r="W36" s="19"/>
    </row>
    <row r="38" spans="1:26" ht="15.75" x14ac:dyDescent="0.25">
      <c r="A38" s="5" t="s">
        <v>140</v>
      </c>
      <c r="B38" s="5" t="s">
        <v>141</v>
      </c>
      <c r="C38" s="5" t="s">
        <v>142</v>
      </c>
      <c r="D38" s="202" t="s">
        <v>143</v>
      </c>
      <c r="E38" s="261" t="s">
        <v>144</v>
      </c>
      <c r="F38" s="261"/>
      <c r="K38" t="s">
        <v>315</v>
      </c>
      <c r="R38" t="s">
        <v>315</v>
      </c>
      <c r="V38" s="165" t="s">
        <v>316</v>
      </c>
      <c r="W38" s="165"/>
      <c r="X38" s="165"/>
      <c r="Y38" s="165"/>
      <c r="Z38" s="165"/>
    </row>
    <row r="39" spans="1:26" x14ac:dyDescent="0.25">
      <c r="A39" s="5" t="s">
        <v>145</v>
      </c>
      <c r="B39" s="24">
        <f>B25/$D$11</f>
        <v>210.40029218407597</v>
      </c>
      <c r="C39" s="24">
        <f>C25/$D$11</f>
        <v>219.67786705624545</v>
      </c>
      <c r="D39" s="15">
        <v>11</v>
      </c>
      <c r="E39" s="262">
        <f>1-(D39/C39)</f>
        <v>0.94992668061009711</v>
      </c>
      <c r="F39" s="262"/>
      <c r="K39" t="str">
        <f>"Energie-und Wasserverbrauch "&amp;B3</f>
        <v>Energie-und Wasserverbrauch Beispielgebäude 2</v>
      </c>
      <c r="R39" t="str">
        <f>G31&amp;B3</f>
        <v>Verbrauchskosten Beispielgebäude 2</v>
      </c>
    </row>
    <row r="40" spans="1:26" x14ac:dyDescent="0.25">
      <c r="A40" s="5" t="s">
        <v>146</v>
      </c>
      <c r="B40" s="24">
        <f>B26/$D$11</f>
        <v>530.95958120282455</v>
      </c>
      <c r="C40" s="24">
        <f t="shared" ref="C40:C41" si="12">C26/$D$11</f>
        <v>367.41831020209423</v>
      </c>
    </row>
    <row r="41" spans="1:26" x14ac:dyDescent="0.25">
      <c r="A41" s="5" t="s">
        <v>147</v>
      </c>
      <c r="B41" s="24">
        <f>B27/$D$11</f>
        <v>0</v>
      </c>
      <c r="C41" s="24">
        <f t="shared" si="12"/>
        <v>0</v>
      </c>
    </row>
    <row r="42" spans="1:26" x14ac:dyDescent="0.25">
      <c r="A42" s="5" t="s">
        <v>148</v>
      </c>
      <c r="B42" s="58">
        <f>B41+B40</f>
        <v>530.95958120282455</v>
      </c>
      <c r="C42" s="58">
        <f>C41+C40</f>
        <v>367.41831020209423</v>
      </c>
      <c r="D42" s="7">
        <v>80</v>
      </c>
      <c r="E42" s="262">
        <f>1-(D42/C42)</f>
        <v>0.78226452580439743</v>
      </c>
      <c r="F42" s="262"/>
    </row>
    <row r="43" spans="1:26" x14ac:dyDescent="0.25">
      <c r="A43" s="5" t="s">
        <v>307</v>
      </c>
      <c r="B43" s="12">
        <f>B29/$D$11*1000</f>
        <v>82.834185536888242</v>
      </c>
      <c r="C43" s="12">
        <f>C29/$D$11*1000</f>
        <v>89.846603360116873</v>
      </c>
      <c r="D43" s="59"/>
      <c r="E43" s="266"/>
      <c r="F43" s="266"/>
    </row>
    <row r="45" spans="1:26" x14ac:dyDescent="0.25">
      <c r="A45" s="201" t="s">
        <v>149</v>
      </c>
      <c r="B45" s="164"/>
      <c r="C45" s="164"/>
      <c r="D45" s="164"/>
    </row>
    <row r="47" spans="1:26" ht="60" x14ac:dyDescent="0.25">
      <c r="A47" s="3" t="s">
        <v>150</v>
      </c>
      <c r="B47" s="3" t="s">
        <v>151</v>
      </c>
      <c r="C47" s="8" t="s">
        <v>152</v>
      </c>
      <c r="D47" s="8" t="s">
        <v>153</v>
      </c>
      <c r="E47" s="8" t="s">
        <v>154</v>
      </c>
    </row>
    <row r="48" spans="1:26" x14ac:dyDescent="0.25">
      <c r="A48" s="3" t="s">
        <v>83</v>
      </c>
      <c r="B48" s="4" t="s">
        <v>155</v>
      </c>
      <c r="C48" s="4">
        <v>400</v>
      </c>
      <c r="D48" s="108">
        <f>C48*C25/1000</f>
        <v>120295.6</v>
      </c>
      <c r="E48" s="57">
        <f>C48*C39/1000</f>
        <v>87.871146822498176</v>
      </c>
    </row>
    <row r="49" spans="1:20" x14ac:dyDescent="0.25">
      <c r="A49" s="3" t="s">
        <v>86</v>
      </c>
      <c r="B49" s="4" t="s">
        <v>156</v>
      </c>
      <c r="C49" s="4">
        <v>250</v>
      </c>
      <c r="D49" s="108">
        <f>C49*C26/1000</f>
        <v>125748.91666666674</v>
      </c>
      <c r="E49" s="57">
        <f>C49*C40/1000</f>
        <v>91.854577550523558</v>
      </c>
    </row>
    <row r="50" spans="1:20" x14ac:dyDescent="0.25">
      <c r="A50" s="3" t="s">
        <v>87</v>
      </c>
      <c r="B50" s="4" t="s">
        <v>157</v>
      </c>
      <c r="C50" s="4">
        <v>400</v>
      </c>
      <c r="D50" s="108">
        <f>C50*C27/1000</f>
        <v>0</v>
      </c>
      <c r="E50" s="57">
        <f>C50*C41/1000</f>
        <v>0</v>
      </c>
    </row>
    <row r="51" spans="1:20" x14ac:dyDescent="0.25">
      <c r="A51" s="3" t="s">
        <v>158</v>
      </c>
      <c r="D51" s="109">
        <f>SUM(D48:D50)</f>
        <v>246044.51666666675</v>
      </c>
      <c r="E51" s="56">
        <f>SUM(E48:E50)</f>
        <v>179.72572437302173</v>
      </c>
    </row>
    <row r="52" spans="1:20" x14ac:dyDescent="0.25">
      <c r="A52" s="113" t="s">
        <v>159</v>
      </c>
    </row>
    <row r="55" spans="1:20" ht="15.75" thickBot="1" x14ac:dyDescent="0.3"/>
    <row r="56" spans="1:20" ht="15.75" thickBot="1" x14ac:dyDescent="0.3">
      <c r="A56" s="60" t="s">
        <v>160</v>
      </c>
      <c r="B56" s="61"/>
      <c r="C56" s="61"/>
      <c r="D56" s="61"/>
      <c r="E56" s="61"/>
      <c r="F56" s="61"/>
      <c r="G56" s="61"/>
      <c r="H56" s="61"/>
      <c r="I56" s="61"/>
      <c r="J56" s="61"/>
      <c r="K56" s="61"/>
      <c r="L56" s="61"/>
      <c r="M56" s="61"/>
      <c r="N56" s="61"/>
      <c r="O56" s="61"/>
      <c r="P56" s="61"/>
      <c r="Q56" s="61"/>
      <c r="R56" s="61"/>
      <c r="S56" s="61"/>
      <c r="T56" s="62"/>
    </row>
    <row r="58" spans="1:20" ht="38.25" x14ac:dyDescent="0.25">
      <c r="A58" s="31" t="s">
        <v>89</v>
      </c>
      <c r="B58" s="31" t="s">
        <v>161</v>
      </c>
      <c r="C58" s="31" t="s">
        <v>162</v>
      </c>
      <c r="D58" s="31" t="s">
        <v>163</v>
      </c>
      <c r="E58" s="33" t="s">
        <v>164</v>
      </c>
      <c r="F58" s="193" t="s">
        <v>165</v>
      </c>
      <c r="G58" s="193" t="s">
        <v>166</v>
      </c>
      <c r="H58" s="193" t="s">
        <v>167</v>
      </c>
      <c r="I58" s="193" t="s">
        <v>168</v>
      </c>
      <c r="J58" s="193" t="s">
        <v>169</v>
      </c>
      <c r="K58" s="35" t="s">
        <v>170</v>
      </c>
      <c r="L58" s="248" t="s">
        <v>171</v>
      </c>
      <c r="M58" s="248"/>
      <c r="N58" s="248"/>
      <c r="O58" s="249" t="s">
        <v>172</v>
      </c>
      <c r="P58" s="249"/>
      <c r="Q58" s="249"/>
      <c r="R58" s="250" t="s">
        <v>173</v>
      </c>
      <c r="S58" s="250"/>
      <c r="T58" s="250"/>
    </row>
    <row r="59" spans="1:20" s="25" customFormat="1" ht="43.15" customHeight="1" x14ac:dyDescent="0.25">
      <c r="A59" s="66" t="s">
        <v>174</v>
      </c>
      <c r="B59" s="166" t="s">
        <v>175</v>
      </c>
      <c r="C59" s="167"/>
      <c r="D59" s="167" t="s">
        <v>176</v>
      </c>
      <c r="E59" s="167" t="s">
        <v>176</v>
      </c>
      <c r="F59" s="166" t="s">
        <v>177</v>
      </c>
      <c r="G59" s="167" t="s">
        <v>178</v>
      </c>
      <c r="H59" s="167" t="s">
        <v>179</v>
      </c>
      <c r="I59" s="191" t="s">
        <v>180</v>
      </c>
      <c r="J59" s="191" t="s">
        <v>180</v>
      </c>
      <c r="K59" s="191"/>
      <c r="L59" s="236" t="s">
        <v>181</v>
      </c>
      <c r="M59" s="236"/>
      <c r="N59" s="236"/>
      <c r="O59" s="236" t="s">
        <v>182</v>
      </c>
      <c r="P59" s="236"/>
      <c r="Q59" s="236"/>
      <c r="R59" s="236" t="s">
        <v>183</v>
      </c>
      <c r="S59" s="236"/>
      <c r="T59" s="236"/>
    </row>
    <row r="60" spans="1:20" ht="33.6" customHeight="1" x14ac:dyDescent="0.25">
      <c r="A60" s="32" t="s">
        <v>184</v>
      </c>
      <c r="B60" s="192" t="s">
        <v>185</v>
      </c>
      <c r="C60" s="41"/>
      <c r="D60" s="167"/>
      <c r="E60" s="167"/>
      <c r="F60" s="167"/>
      <c r="G60" s="167"/>
      <c r="H60" s="167"/>
      <c r="I60" s="167"/>
      <c r="J60" s="167"/>
      <c r="K60" s="41"/>
      <c r="L60" s="236"/>
      <c r="M60" s="236"/>
      <c r="N60" s="236"/>
      <c r="O60" s="236" t="s">
        <v>186</v>
      </c>
      <c r="P60" s="236"/>
      <c r="Q60" s="236"/>
      <c r="R60" s="236" t="s">
        <v>187</v>
      </c>
      <c r="S60" s="236"/>
      <c r="T60" s="236"/>
    </row>
    <row r="61" spans="1:20" x14ac:dyDescent="0.25">
      <c r="A61" s="32" t="s">
        <v>188</v>
      </c>
      <c r="B61" s="192" t="s">
        <v>189</v>
      </c>
      <c r="C61" s="41"/>
      <c r="D61" s="41"/>
      <c r="E61" s="41"/>
      <c r="F61" s="41"/>
      <c r="G61" s="41"/>
      <c r="H61" s="41"/>
      <c r="I61" s="41"/>
      <c r="J61" s="41"/>
      <c r="K61" s="41"/>
      <c r="L61" s="240"/>
      <c r="M61" s="240"/>
      <c r="N61" s="240"/>
      <c r="O61" s="240"/>
      <c r="P61" s="240"/>
      <c r="Q61" s="240"/>
      <c r="R61" s="237"/>
      <c r="S61" s="237"/>
      <c r="T61" s="237"/>
    </row>
    <row r="62" spans="1:20" x14ac:dyDescent="0.25">
      <c r="A62" s="32" t="s">
        <v>190</v>
      </c>
      <c r="B62" s="192"/>
      <c r="C62" s="41"/>
      <c r="D62" s="41"/>
      <c r="E62" s="41"/>
      <c r="F62" s="41"/>
      <c r="G62" s="41"/>
      <c r="H62" s="41"/>
      <c r="I62" s="41"/>
      <c r="J62" s="41"/>
      <c r="K62" s="41"/>
      <c r="L62" s="240"/>
      <c r="M62" s="240"/>
      <c r="N62" s="240"/>
      <c r="O62" s="240"/>
      <c r="P62" s="240"/>
      <c r="Q62" s="240"/>
      <c r="R62" s="237"/>
      <c r="S62" s="237"/>
      <c r="T62" s="237"/>
    </row>
    <row r="63" spans="1:20" x14ac:dyDescent="0.25">
      <c r="A63" s="32" t="s">
        <v>191</v>
      </c>
      <c r="B63" s="192"/>
      <c r="C63" s="41"/>
      <c r="D63" s="41"/>
      <c r="E63" s="41"/>
      <c r="F63" s="41"/>
      <c r="G63" s="41"/>
      <c r="H63" s="41"/>
      <c r="I63" s="41"/>
      <c r="J63" s="41"/>
      <c r="K63" s="41"/>
      <c r="L63" s="240"/>
      <c r="M63" s="240"/>
      <c r="N63" s="240"/>
      <c r="O63" s="240"/>
      <c r="P63" s="240"/>
      <c r="Q63" s="240"/>
      <c r="R63" s="237"/>
      <c r="S63" s="237"/>
      <c r="T63" s="237"/>
    </row>
    <row r="64" spans="1:20" x14ac:dyDescent="0.25">
      <c r="A64" s="32" t="s">
        <v>119</v>
      </c>
      <c r="B64" s="30"/>
      <c r="C64" s="29">
        <f>SUM(C59:C63)</f>
        <v>0</v>
      </c>
      <c r="D64" s="36"/>
      <c r="E64" s="36"/>
      <c r="F64" s="36"/>
      <c r="G64" s="36"/>
      <c r="H64" s="36"/>
      <c r="I64" s="36"/>
      <c r="J64" s="36"/>
      <c r="K64" s="36"/>
      <c r="L64" s="36"/>
      <c r="M64" s="36"/>
      <c r="N64" s="36"/>
      <c r="O64" s="36"/>
      <c r="P64" s="36"/>
      <c r="Q64" s="36"/>
      <c r="R64" s="2"/>
      <c r="S64" s="2"/>
      <c r="T64" s="2"/>
    </row>
    <row r="65" spans="1:17" x14ac:dyDescent="0.25">
      <c r="A65" s="36"/>
      <c r="B65" s="36"/>
      <c r="C65" s="36"/>
      <c r="D65" s="36"/>
      <c r="E65" s="36"/>
      <c r="F65" s="36"/>
      <c r="G65" s="36"/>
      <c r="H65" s="36"/>
      <c r="I65" s="36"/>
      <c r="J65" s="36"/>
      <c r="K65" s="36"/>
      <c r="L65" s="36"/>
      <c r="M65" s="36"/>
      <c r="N65" s="36"/>
      <c r="O65" s="36"/>
      <c r="P65" s="36"/>
      <c r="Q65" s="36"/>
    </row>
    <row r="66" spans="1:17" ht="25.5" x14ac:dyDescent="0.25">
      <c r="A66" s="37" t="s">
        <v>192</v>
      </c>
      <c r="B66" s="37" t="s">
        <v>161</v>
      </c>
      <c r="C66" s="37" t="s">
        <v>162</v>
      </c>
      <c r="D66" s="37" t="s">
        <v>193</v>
      </c>
      <c r="E66" s="38" t="s">
        <v>71</v>
      </c>
      <c r="F66" s="39" t="s">
        <v>170</v>
      </c>
      <c r="G66" s="242" t="s">
        <v>172</v>
      </c>
      <c r="H66" s="242"/>
      <c r="I66" s="242"/>
      <c r="J66" s="251" t="s">
        <v>171</v>
      </c>
      <c r="K66" s="251"/>
      <c r="L66" s="251"/>
      <c r="M66" s="242" t="s">
        <v>173</v>
      </c>
      <c r="N66" s="242"/>
      <c r="O66" s="242"/>
      <c r="P66" s="40"/>
      <c r="Q66" s="40"/>
    </row>
    <row r="67" spans="1:17" ht="33.6" customHeight="1" x14ac:dyDescent="0.25">
      <c r="A67" s="37" t="s">
        <v>194</v>
      </c>
      <c r="B67" s="192" t="s">
        <v>195</v>
      </c>
      <c r="C67" s="41"/>
      <c r="D67" s="41" t="s">
        <v>176</v>
      </c>
      <c r="E67" s="42" t="s">
        <v>176</v>
      </c>
      <c r="F67" s="42"/>
      <c r="G67" s="241" t="s">
        <v>196</v>
      </c>
      <c r="H67" s="241"/>
      <c r="I67" s="241"/>
      <c r="J67" s="242"/>
      <c r="K67" s="242"/>
      <c r="L67" s="242"/>
      <c r="M67" s="244" t="s">
        <v>197</v>
      </c>
      <c r="N67" s="244"/>
      <c r="O67" s="244"/>
      <c r="P67" s="40"/>
      <c r="Q67" s="40"/>
    </row>
    <row r="68" spans="1:17" x14ac:dyDescent="0.25">
      <c r="A68" s="37" t="s">
        <v>198</v>
      </c>
      <c r="B68" s="192" t="s">
        <v>199</v>
      </c>
      <c r="C68" s="41"/>
      <c r="D68" s="41"/>
      <c r="E68" s="42"/>
      <c r="F68" s="42"/>
      <c r="G68" s="242"/>
      <c r="H68" s="242"/>
      <c r="I68" s="242"/>
      <c r="J68" s="242"/>
      <c r="K68" s="242"/>
      <c r="L68" s="242"/>
      <c r="M68" s="242"/>
      <c r="N68" s="242"/>
      <c r="O68" s="242"/>
      <c r="P68" s="40"/>
      <c r="Q68" s="40"/>
    </row>
    <row r="69" spans="1:17" x14ac:dyDescent="0.25">
      <c r="A69" s="37" t="s">
        <v>200</v>
      </c>
      <c r="B69" s="192"/>
      <c r="C69" s="41"/>
      <c r="D69" s="41"/>
      <c r="E69" s="42"/>
      <c r="F69" s="42"/>
      <c r="G69" s="242"/>
      <c r="H69" s="242"/>
      <c r="I69" s="242"/>
      <c r="J69" s="242"/>
      <c r="K69" s="242"/>
      <c r="L69" s="242"/>
      <c r="M69" s="242"/>
      <c r="N69" s="242"/>
      <c r="O69" s="242"/>
      <c r="P69" s="40"/>
      <c r="Q69" s="40"/>
    </row>
    <row r="70" spans="1:17" x14ac:dyDescent="0.25">
      <c r="A70" s="37" t="s">
        <v>201</v>
      </c>
      <c r="B70" s="192"/>
      <c r="C70" s="41"/>
      <c r="D70" s="41"/>
      <c r="E70" s="42"/>
      <c r="F70" s="42"/>
      <c r="G70" s="242"/>
      <c r="H70" s="242"/>
      <c r="I70" s="242"/>
      <c r="J70" s="242"/>
      <c r="K70" s="242"/>
      <c r="L70" s="242"/>
      <c r="M70" s="242"/>
      <c r="N70" s="242"/>
      <c r="O70" s="242"/>
      <c r="P70" s="40"/>
      <c r="Q70" s="40"/>
    </row>
    <row r="71" spans="1:17" x14ac:dyDescent="0.25">
      <c r="A71" s="37" t="s">
        <v>202</v>
      </c>
      <c r="B71" s="192"/>
      <c r="C71" s="41"/>
      <c r="D71" s="41"/>
      <c r="E71" s="42"/>
      <c r="F71" s="42"/>
      <c r="G71" s="242"/>
      <c r="H71" s="242"/>
      <c r="I71" s="242"/>
      <c r="J71" s="242"/>
      <c r="K71" s="242"/>
      <c r="L71" s="242"/>
      <c r="M71" s="242"/>
      <c r="N71" s="242"/>
      <c r="O71" s="242"/>
      <c r="P71" s="40"/>
      <c r="Q71" s="40"/>
    </row>
    <row r="72" spans="1:17" x14ac:dyDescent="0.25">
      <c r="A72" s="37" t="s">
        <v>119</v>
      </c>
      <c r="B72" s="28"/>
      <c r="C72" s="37">
        <f>SUM(C67:C71)</f>
        <v>0</v>
      </c>
      <c r="D72" s="36"/>
      <c r="E72" s="36"/>
      <c r="F72" s="36"/>
      <c r="G72" s="36"/>
      <c r="H72" s="36"/>
      <c r="I72" s="36"/>
      <c r="J72" s="36"/>
      <c r="K72" s="36"/>
      <c r="L72" s="36"/>
      <c r="M72" s="36"/>
      <c r="N72" s="36"/>
      <c r="O72" s="36"/>
      <c r="P72" s="40"/>
      <c r="Q72" s="40"/>
    </row>
    <row r="73" spans="1:17" x14ac:dyDescent="0.25">
      <c r="A73" s="36"/>
      <c r="B73" s="36"/>
      <c r="C73" s="36"/>
      <c r="D73" s="36"/>
      <c r="E73" s="40"/>
      <c r="F73" s="40"/>
      <c r="G73" s="40"/>
      <c r="H73" s="40"/>
      <c r="I73" s="40"/>
      <c r="J73" s="40"/>
      <c r="K73" s="40"/>
      <c r="L73" s="40"/>
      <c r="M73" s="40"/>
      <c r="N73" s="40"/>
      <c r="O73" s="40"/>
      <c r="P73" s="40"/>
      <c r="Q73" s="40"/>
    </row>
    <row r="74" spans="1:17" ht="25.5" x14ac:dyDescent="0.25">
      <c r="A74" s="26" t="s">
        <v>203</v>
      </c>
      <c r="B74" s="26" t="s">
        <v>161</v>
      </c>
      <c r="C74" s="26" t="s">
        <v>162</v>
      </c>
      <c r="D74" s="26" t="s">
        <v>193</v>
      </c>
      <c r="E74" s="43" t="s">
        <v>71</v>
      </c>
      <c r="F74" s="44" t="s">
        <v>170</v>
      </c>
      <c r="G74" s="243" t="s">
        <v>172</v>
      </c>
      <c r="H74" s="243"/>
      <c r="I74" s="243"/>
      <c r="J74" s="245" t="s">
        <v>171</v>
      </c>
      <c r="K74" s="245"/>
      <c r="L74" s="245"/>
      <c r="M74" s="243" t="s">
        <v>173</v>
      </c>
      <c r="N74" s="243"/>
      <c r="O74" s="243"/>
      <c r="P74" s="40"/>
      <c r="Q74" s="40"/>
    </row>
    <row r="75" spans="1:17" x14ac:dyDescent="0.25">
      <c r="A75" s="26" t="s">
        <v>204</v>
      </c>
      <c r="B75" s="192" t="s">
        <v>205</v>
      </c>
      <c r="C75" s="41"/>
      <c r="D75" s="41" t="s">
        <v>176</v>
      </c>
      <c r="E75" s="42" t="s">
        <v>176</v>
      </c>
      <c r="F75" s="42"/>
      <c r="G75" s="244" t="s">
        <v>206</v>
      </c>
      <c r="H75" s="244"/>
      <c r="I75" s="244"/>
      <c r="J75" s="244"/>
      <c r="K75" s="244"/>
      <c r="L75" s="244"/>
      <c r="M75" s="244" t="s">
        <v>207</v>
      </c>
      <c r="N75" s="244"/>
      <c r="O75" s="244"/>
      <c r="P75" s="40"/>
      <c r="Q75" s="40"/>
    </row>
    <row r="76" spans="1:17" ht="32.450000000000003" customHeight="1" x14ac:dyDescent="0.25">
      <c r="A76" s="26" t="s">
        <v>208</v>
      </c>
      <c r="B76" s="192" t="s">
        <v>209</v>
      </c>
      <c r="C76" s="41"/>
      <c r="D76" s="41"/>
      <c r="E76" s="42"/>
      <c r="F76" s="42"/>
      <c r="G76" s="244" t="s">
        <v>210</v>
      </c>
      <c r="H76" s="244"/>
      <c r="I76" s="244"/>
      <c r="J76" s="244"/>
      <c r="K76" s="244"/>
      <c r="L76" s="244"/>
      <c r="M76" s="244" t="s">
        <v>211</v>
      </c>
      <c r="N76" s="244"/>
      <c r="O76" s="244"/>
      <c r="P76" s="40"/>
      <c r="Q76" s="40"/>
    </row>
    <row r="77" spans="1:17" x14ac:dyDescent="0.25">
      <c r="A77" s="26" t="s">
        <v>212</v>
      </c>
      <c r="B77" s="192"/>
      <c r="C77" s="41"/>
      <c r="D77" s="41"/>
      <c r="E77" s="42"/>
      <c r="F77" s="42"/>
      <c r="G77" s="244"/>
      <c r="H77" s="244"/>
      <c r="I77" s="244"/>
      <c r="J77" s="244"/>
      <c r="K77" s="244"/>
      <c r="L77" s="244"/>
      <c r="M77" s="244"/>
      <c r="N77" s="244"/>
      <c r="O77" s="244"/>
      <c r="P77" s="40"/>
      <c r="Q77" s="40"/>
    </row>
    <row r="78" spans="1:17" x14ac:dyDescent="0.25">
      <c r="A78" s="26" t="s">
        <v>213</v>
      </c>
      <c r="B78" s="192"/>
      <c r="C78" s="41"/>
      <c r="D78" s="41"/>
      <c r="E78" s="42"/>
      <c r="F78" s="42"/>
      <c r="G78" s="244"/>
      <c r="H78" s="244"/>
      <c r="I78" s="244"/>
      <c r="J78" s="244"/>
      <c r="K78" s="244"/>
      <c r="L78" s="244"/>
      <c r="M78" s="244"/>
      <c r="N78" s="244"/>
      <c r="O78" s="244"/>
      <c r="P78" s="40"/>
      <c r="Q78" s="40"/>
    </row>
    <row r="79" spans="1:17" x14ac:dyDescent="0.25">
      <c r="A79" s="26" t="s">
        <v>214</v>
      </c>
      <c r="B79" s="192"/>
      <c r="C79" s="41"/>
      <c r="D79" s="41"/>
      <c r="E79" s="42"/>
      <c r="F79" s="42"/>
      <c r="G79" s="244"/>
      <c r="H79" s="244"/>
      <c r="I79" s="244"/>
      <c r="J79" s="244"/>
      <c r="K79" s="244"/>
      <c r="L79" s="244"/>
      <c r="M79" s="244"/>
      <c r="N79" s="244"/>
      <c r="O79" s="244"/>
      <c r="P79" s="40"/>
      <c r="Q79" s="40"/>
    </row>
    <row r="80" spans="1:17" x14ac:dyDescent="0.25">
      <c r="A80" s="26" t="s">
        <v>119</v>
      </c>
      <c r="B80" s="26"/>
      <c r="C80" s="26">
        <f>SUM(C75:C79)</f>
        <v>0</v>
      </c>
      <c r="D80" s="36"/>
      <c r="E80" s="36"/>
      <c r="F80" s="36"/>
      <c r="G80" s="36"/>
      <c r="H80" s="36"/>
      <c r="I80" s="36"/>
      <c r="J80" s="36"/>
      <c r="K80" s="36"/>
      <c r="L80" s="36"/>
      <c r="M80" s="36"/>
      <c r="N80" s="36"/>
      <c r="O80" s="36"/>
      <c r="P80" s="40"/>
      <c r="Q80" s="40"/>
    </row>
    <row r="81" spans="1:17" x14ac:dyDescent="0.25">
      <c r="A81" s="36"/>
      <c r="B81" s="36"/>
      <c r="C81" s="36"/>
      <c r="D81" s="36"/>
      <c r="E81" s="40"/>
      <c r="F81" s="40"/>
      <c r="G81" s="40"/>
      <c r="H81" s="40"/>
      <c r="I81" s="40"/>
      <c r="J81" s="40"/>
      <c r="K81" s="40"/>
      <c r="L81" s="40"/>
      <c r="M81" s="40"/>
      <c r="N81" s="40"/>
      <c r="O81" s="40"/>
      <c r="P81" s="40"/>
      <c r="Q81" s="40"/>
    </row>
    <row r="82" spans="1:17" ht="25.5" x14ac:dyDescent="0.25">
      <c r="A82" s="45" t="s">
        <v>215</v>
      </c>
      <c r="B82" s="45" t="s">
        <v>161</v>
      </c>
      <c r="C82" s="45" t="s">
        <v>162</v>
      </c>
      <c r="D82" s="45" t="s">
        <v>193</v>
      </c>
      <c r="E82" s="46" t="s">
        <v>71</v>
      </c>
      <c r="F82" s="47" t="s">
        <v>170</v>
      </c>
      <c r="G82" s="246" t="s">
        <v>172</v>
      </c>
      <c r="H82" s="246"/>
      <c r="I82" s="246"/>
      <c r="J82" s="247" t="s">
        <v>171</v>
      </c>
      <c r="K82" s="247"/>
      <c r="L82" s="247"/>
      <c r="M82" s="246" t="s">
        <v>173</v>
      </c>
      <c r="N82" s="246"/>
      <c r="O82" s="246"/>
      <c r="P82" s="40"/>
      <c r="Q82" s="40"/>
    </row>
    <row r="83" spans="1:17" x14ac:dyDescent="0.25">
      <c r="A83" s="45" t="s">
        <v>216</v>
      </c>
      <c r="B83" s="192" t="s">
        <v>217</v>
      </c>
      <c r="C83" s="41"/>
      <c r="D83" s="41"/>
      <c r="E83" s="41"/>
      <c r="F83" s="41"/>
      <c r="G83" s="241"/>
      <c r="H83" s="241"/>
      <c r="I83" s="241"/>
      <c r="J83" s="241"/>
      <c r="K83" s="241"/>
      <c r="L83" s="241"/>
      <c r="M83" s="241"/>
      <c r="N83" s="241"/>
      <c r="O83" s="241"/>
      <c r="P83" s="36"/>
      <c r="Q83" s="36"/>
    </row>
    <row r="84" spans="1:17" x14ac:dyDescent="0.25">
      <c r="A84" s="45" t="s">
        <v>218</v>
      </c>
      <c r="B84" s="192" t="s">
        <v>219</v>
      </c>
      <c r="C84" s="41"/>
      <c r="D84" s="41"/>
      <c r="E84" s="41"/>
      <c r="F84" s="41"/>
      <c r="G84" s="241"/>
      <c r="H84" s="241"/>
      <c r="I84" s="241"/>
      <c r="J84" s="241"/>
      <c r="K84" s="241"/>
      <c r="L84" s="241"/>
      <c r="M84" s="241"/>
      <c r="N84" s="241"/>
      <c r="O84" s="241"/>
      <c r="P84" s="36"/>
      <c r="Q84" s="36"/>
    </row>
    <row r="85" spans="1:17" x14ac:dyDescent="0.25">
      <c r="A85" s="45" t="s">
        <v>220</v>
      </c>
      <c r="B85" s="192"/>
      <c r="C85" s="41"/>
      <c r="D85" s="41"/>
      <c r="E85" s="41"/>
      <c r="F85" s="41"/>
      <c r="G85" s="241"/>
      <c r="H85" s="241"/>
      <c r="I85" s="241"/>
      <c r="J85" s="241"/>
      <c r="K85" s="241"/>
      <c r="L85" s="241"/>
      <c r="M85" s="241"/>
      <c r="N85" s="241"/>
      <c r="O85" s="241"/>
      <c r="P85" s="36"/>
      <c r="Q85" s="36"/>
    </row>
    <row r="86" spans="1:17" x14ac:dyDescent="0.25">
      <c r="A86" s="45" t="s">
        <v>221</v>
      </c>
      <c r="B86" s="192"/>
      <c r="C86" s="41"/>
      <c r="D86" s="41"/>
      <c r="E86" s="41"/>
      <c r="F86" s="41"/>
      <c r="G86" s="241"/>
      <c r="H86" s="241"/>
      <c r="I86" s="241"/>
      <c r="J86" s="241"/>
      <c r="K86" s="241"/>
      <c r="L86" s="241"/>
      <c r="M86" s="241"/>
      <c r="N86" s="241"/>
      <c r="O86" s="241"/>
      <c r="P86" s="36"/>
      <c r="Q86" s="36"/>
    </row>
    <row r="87" spans="1:17" x14ac:dyDescent="0.25">
      <c r="A87" s="45" t="s">
        <v>222</v>
      </c>
      <c r="B87" s="192"/>
      <c r="C87" s="41"/>
      <c r="D87" s="41"/>
      <c r="E87" s="41"/>
      <c r="F87" s="41"/>
      <c r="G87" s="241"/>
      <c r="H87" s="241"/>
      <c r="I87" s="241"/>
      <c r="J87" s="241"/>
      <c r="K87" s="241"/>
      <c r="L87" s="241"/>
      <c r="M87" s="241"/>
      <c r="N87" s="241"/>
      <c r="O87" s="241"/>
      <c r="P87" s="36"/>
      <c r="Q87" s="36"/>
    </row>
    <row r="88" spans="1:17" x14ac:dyDescent="0.25">
      <c r="A88" s="45" t="s">
        <v>119</v>
      </c>
      <c r="B88" s="17"/>
      <c r="C88" s="45">
        <f>SUM(C85:C87)</f>
        <v>0</v>
      </c>
      <c r="D88" s="36"/>
      <c r="E88" s="36"/>
      <c r="F88" s="36"/>
      <c r="G88" s="36"/>
      <c r="H88" s="36"/>
      <c r="I88" s="36"/>
      <c r="J88" s="36"/>
      <c r="K88" s="36"/>
      <c r="L88" s="36"/>
      <c r="M88" s="36"/>
      <c r="N88" s="36"/>
      <c r="O88" s="36"/>
      <c r="P88" s="36"/>
      <c r="Q88" s="36"/>
    </row>
    <row r="89" spans="1:17" x14ac:dyDescent="0.25">
      <c r="A89" s="36"/>
      <c r="B89" s="36"/>
      <c r="C89" s="36"/>
      <c r="D89" s="36"/>
      <c r="E89" s="36"/>
      <c r="F89" s="36"/>
      <c r="G89" s="36"/>
      <c r="H89" s="36"/>
      <c r="I89" s="36"/>
      <c r="J89" s="36"/>
      <c r="K89" s="36"/>
      <c r="L89" s="36"/>
      <c r="M89" s="36"/>
      <c r="N89" s="36"/>
      <c r="O89" s="36"/>
      <c r="P89" s="36"/>
      <c r="Q89" s="36"/>
    </row>
    <row r="90" spans="1:17" ht="25.5" x14ac:dyDescent="0.25">
      <c r="A90" s="48" t="s">
        <v>93</v>
      </c>
      <c r="B90" s="48" t="s">
        <v>161</v>
      </c>
      <c r="C90" s="48" t="s">
        <v>162</v>
      </c>
      <c r="D90" s="48" t="s">
        <v>223</v>
      </c>
      <c r="E90" s="49" t="s">
        <v>71</v>
      </c>
      <c r="F90" s="50" t="s">
        <v>170</v>
      </c>
      <c r="G90" s="238" t="s">
        <v>172</v>
      </c>
      <c r="H90" s="238"/>
      <c r="I90" s="238"/>
      <c r="J90" s="239" t="s">
        <v>171</v>
      </c>
      <c r="K90" s="239"/>
      <c r="L90" s="239"/>
      <c r="M90" s="238" t="s">
        <v>173</v>
      </c>
      <c r="N90" s="238"/>
      <c r="O90" s="238"/>
      <c r="P90" s="36"/>
      <c r="Q90" s="36"/>
    </row>
    <row r="91" spans="1:17" x14ac:dyDescent="0.25">
      <c r="A91" s="48" t="s">
        <v>224</v>
      </c>
      <c r="B91" s="41" t="s">
        <v>225</v>
      </c>
      <c r="C91" s="41"/>
      <c r="D91" s="41"/>
      <c r="E91" s="41" t="s">
        <v>176</v>
      </c>
      <c r="F91" s="41"/>
      <c r="G91" s="225"/>
      <c r="H91" s="225"/>
      <c r="I91" s="225"/>
      <c r="J91" s="225"/>
      <c r="K91" s="225"/>
      <c r="L91" s="225"/>
      <c r="M91" s="225"/>
      <c r="N91" s="225"/>
      <c r="O91" s="225"/>
      <c r="P91" s="36"/>
      <c r="Q91" s="36"/>
    </row>
    <row r="92" spans="1:17" x14ac:dyDescent="0.25">
      <c r="A92" s="48" t="s">
        <v>226</v>
      </c>
      <c r="B92" s="41" t="s">
        <v>227</v>
      </c>
      <c r="C92" s="41"/>
      <c r="D92" s="41"/>
      <c r="E92" s="41"/>
      <c r="F92" s="41"/>
      <c r="G92" s="225"/>
      <c r="H92" s="225"/>
      <c r="I92" s="225"/>
      <c r="J92" s="225"/>
      <c r="K92" s="225"/>
      <c r="L92" s="225"/>
      <c r="M92" s="225"/>
      <c r="N92" s="225"/>
      <c r="O92" s="225"/>
      <c r="P92" s="36"/>
      <c r="Q92" s="36"/>
    </row>
    <row r="93" spans="1:17" x14ac:dyDescent="0.25">
      <c r="A93" s="48" t="s">
        <v>228</v>
      </c>
      <c r="B93" s="41" t="s">
        <v>229</v>
      </c>
      <c r="C93" s="41"/>
      <c r="D93" s="41"/>
      <c r="E93" s="41"/>
      <c r="F93" s="41"/>
      <c r="G93" s="225"/>
      <c r="H93" s="225"/>
      <c r="I93" s="225"/>
      <c r="J93" s="225"/>
      <c r="K93" s="225"/>
      <c r="L93" s="225"/>
      <c r="M93" s="225"/>
      <c r="N93" s="225"/>
      <c r="O93" s="225"/>
      <c r="P93" s="36"/>
      <c r="Q93" s="36"/>
    </row>
    <row r="94" spans="1:17" x14ac:dyDescent="0.25">
      <c r="A94" s="48" t="s">
        <v>230</v>
      </c>
      <c r="B94" s="41"/>
      <c r="C94" s="41"/>
      <c r="D94" s="41"/>
      <c r="E94" s="41"/>
      <c r="F94" s="41"/>
      <c r="G94" s="225"/>
      <c r="H94" s="225"/>
      <c r="I94" s="225"/>
      <c r="J94" s="225"/>
      <c r="K94" s="225"/>
      <c r="L94" s="225"/>
      <c r="M94" s="225"/>
      <c r="N94" s="225"/>
      <c r="O94" s="225"/>
      <c r="P94" s="36"/>
      <c r="Q94" s="36"/>
    </row>
    <row r="95" spans="1:17" x14ac:dyDescent="0.25">
      <c r="A95" s="48" t="s">
        <v>231</v>
      </c>
      <c r="B95" s="41"/>
      <c r="C95" s="41"/>
      <c r="D95" s="41"/>
      <c r="E95" s="41"/>
      <c r="F95" s="41"/>
      <c r="G95" s="225"/>
      <c r="H95" s="225"/>
      <c r="I95" s="225"/>
      <c r="J95" s="225"/>
      <c r="K95" s="225"/>
      <c r="L95" s="225"/>
      <c r="M95" s="225"/>
      <c r="N95" s="225"/>
      <c r="O95" s="225"/>
      <c r="P95" s="36"/>
      <c r="Q95" s="36"/>
    </row>
    <row r="96" spans="1:17" x14ac:dyDescent="0.25">
      <c r="A96" s="48" t="s">
        <v>232</v>
      </c>
      <c r="B96" s="41"/>
      <c r="C96" s="41"/>
      <c r="D96" s="41"/>
      <c r="E96" s="41"/>
      <c r="F96" s="41"/>
      <c r="G96" s="225"/>
      <c r="H96" s="225"/>
      <c r="I96" s="225"/>
      <c r="J96" s="225"/>
      <c r="K96" s="225"/>
      <c r="L96" s="225"/>
      <c r="M96" s="225"/>
      <c r="N96" s="225"/>
      <c r="O96" s="225"/>
      <c r="P96" s="36"/>
      <c r="Q96" s="36"/>
    </row>
    <row r="97" spans="1:17" x14ac:dyDescent="0.25">
      <c r="A97" s="48" t="s">
        <v>233</v>
      </c>
      <c r="B97" s="41"/>
      <c r="C97" s="41"/>
      <c r="D97" s="41"/>
      <c r="E97" s="41"/>
      <c r="F97" s="41"/>
      <c r="G97" s="225"/>
      <c r="H97" s="225"/>
      <c r="I97" s="225"/>
      <c r="J97" s="225"/>
      <c r="K97" s="225"/>
      <c r="L97" s="225"/>
      <c r="M97" s="225"/>
      <c r="N97" s="225"/>
      <c r="O97" s="225"/>
      <c r="P97" s="36"/>
      <c r="Q97" s="36"/>
    </row>
    <row r="98" spans="1:17" x14ac:dyDescent="0.25">
      <c r="A98" s="48" t="s">
        <v>119</v>
      </c>
      <c r="B98" s="51"/>
      <c r="C98" s="51">
        <f>SUM(C95:C97)</f>
        <v>0</v>
      </c>
      <c r="D98" s="51">
        <f>SUM(D95:D97)</f>
        <v>0</v>
      </c>
      <c r="E98" s="36"/>
      <c r="F98" s="36"/>
      <c r="G98" s="36"/>
      <c r="H98" s="36"/>
      <c r="I98" s="36"/>
      <c r="J98" s="36"/>
      <c r="K98" s="36"/>
      <c r="L98" s="36"/>
      <c r="M98" s="36"/>
      <c r="N98" s="36"/>
      <c r="O98" s="36"/>
      <c r="P98" s="36"/>
      <c r="Q98" s="36"/>
    </row>
    <row r="99" spans="1:17" x14ac:dyDescent="0.25">
      <c r="A99" s="36"/>
      <c r="B99" s="36"/>
      <c r="C99" s="36"/>
      <c r="D99" s="36"/>
      <c r="E99" s="36"/>
      <c r="F99" s="36"/>
      <c r="G99" s="36"/>
      <c r="H99" s="36"/>
      <c r="I99" s="36"/>
      <c r="J99" s="36"/>
      <c r="K99" s="36"/>
      <c r="L99" s="36"/>
      <c r="M99" s="36"/>
      <c r="N99" s="36"/>
      <c r="O99" s="36"/>
      <c r="P99" s="36"/>
      <c r="Q99" s="36"/>
    </row>
    <row r="100" spans="1:17" ht="25.5" x14ac:dyDescent="0.25">
      <c r="A100" s="48" t="s">
        <v>94</v>
      </c>
      <c r="B100" s="48" t="s">
        <v>161</v>
      </c>
      <c r="C100" s="48" t="s">
        <v>162</v>
      </c>
      <c r="D100" s="48" t="s">
        <v>223</v>
      </c>
      <c r="E100" s="49" t="s">
        <v>71</v>
      </c>
      <c r="F100" s="50" t="s">
        <v>170</v>
      </c>
      <c r="G100" s="238" t="s">
        <v>172</v>
      </c>
      <c r="H100" s="238"/>
      <c r="I100" s="238"/>
      <c r="J100" s="239" t="s">
        <v>171</v>
      </c>
      <c r="K100" s="239"/>
      <c r="L100" s="239"/>
      <c r="M100" s="238" t="s">
        <v>173</v>
      </c>
      <c r="N100" s="238"/>
      <c r="O100" s="238"/>
      <c r="P100" s="36"/>
      <c r="Q100" s="36"/>
    </row>
    <row r="101" spans="1:17" ht="25.9" customHeight="1" x14ac:dyDescent="0.25">
      <c r="A101" s="48" t="s">
        <v>234</v>
      </c>
      <c r="B101" s="41" t="s">
        <v>235</v>
      </c>
      <c r="C101" s="41"/>
      <c r="D101" s="41"/>
      <c r="E101" s="41" t="s">
        <v>176</v>
      </c>
      <c r="F101" s="41"/>
      <c r="G101" s="225"/>
      <c r="H101" s="225"/>
      <c r="I101" s="225"/>
      <c r="J101" s="225"/>
      <c r="K101" s="225"/>
      <c r="L101" s="225"/>
      <c r="M101" s="225"/>
      <c r="N101" s="225"/>
      <c r="O101" s="225"/>
      <c r="P101" s="36"/>
      <c r="Q101" s="36"/>
    </row>
    <row r="102" spans="1:17" x14ac:dyDescent="0.25">
      <c r="A102" s="48" t="s">
        <v>236</v>
      </c>
      <c r="B102" s="41"/>
      <c r="C102" s="41"/>
      <c r="D102" s="41"/>
      <c r="E102" s="41"/>
      <c r="F102" s="41"/>
      <c r="G102" s="225"/>
      <c r="H102" s="225"/>
      <c r="I102" s="225"/>
      <c r="J102" s="225"/>
      <c r="K102" s="225"/>
      <c r="L102" s="225"/>
      <c r="M102" s="225"/>
      <c r="N102" s="225"/>
      <c r="O102" s="225"/>
      <c r="P102" s="36"/>
      <c r="Q102" s="36"/>
    </row>
    <row r="103" spans="1:17" x14ac:dyDescent="0.25">
      <c r="A103" s="48" t="s">
        <v>236</v>
      </c>
      <c r="B103" s="41"/>
      <c r="C103" s="41"/>
      <c r="D103" s="41"/>
      <c r="E103" s="41"/>
      <c r="F103" s="41"/>
      <c r="G103" s="225"/>
      <c r="H103" s="225"/>
      <c r="I103" s="225"/>
      <c r="J103" s="225"/>
      <c r="K103" s="225"/>
      <c r="L103" s="225"/>
      <c r="M103" s="225"/>
      <c r="N103" s="225"/>
      <c r="O103" s="225"/>
      <c r="P103" s="36"/>
      <c r="Q103" s="36"/>
    </row>
    <row r="104" spans="1:17" x14ac:dyDescent="0.25">
      <c r="A104" s="48" t="s">
        <v>119</v>
      </c>
      <c r="B104" s="51"/>
      <c r="C104" s="51">
        <f>SUM(C101:C103)</f>
        <v>0</v>
      </c>
      <c r="D104" s="51">
        <f>SUM(D101:D103)</f>
        <v>0</v>
      </c>
      <c r="E104" s="36"/>
      <c r="F104" s="36"/>
      <c r="G104" s="36"/>
      <c r="H104" s="36"/>
      <c r="I104" s="36"/>
      <c r="J104" s="36"/>
      <c r="K104" s="36"/>
      <c r="L104" s="36"/>
      <c r="M104" s="36"/>
      <c r="N104" s="36"/>
      <c r="O104" s="36"/>
      <c r="P104" s="36"/>
      <c r="Q104" s="36"/>
    </row>
    <row r="105" spans="1:17" x14ac:dyDescent="0.25">
      <c r="A105" s="36"/>
      <c r="B105" s="36"/>
      <c r="C105" s="36"/>
      <c r="D105" s="36"/>
      <c r="E105" s="36"/>
      <c r="F105" s="36"/>
      <c r="G105" s="36"/>
      <c r="H105" s="36"/>
      <c r="I105" s="36"/>
      <c r="J105" s="36"/>
      <c r="K105" s="36"/>
      <c r="L105" s="36"/>
      <c r="M105" s="36"/>
      <c r="N105" s="36"/>
      <c r="O105" s="36"/>
      <c r="P105" s="36"/>
      <c r="Q105" s="36"/>
    </row>
    <row r="106" spans="1:17" ht="25.5" x14ac:dyDescent="0.25">
      <c r="A106" s="68" t="s">
        <v>237</v>
      </c>
      <c r="B106" s="68" t="s">
        <v>161</v>
      </c>
      <c r="C106" s="68" t="s">
        <v>162</v>
      </c>
      <c r="D106" s="68" t="s">
        <v>223</v>
      </c>
      <c r="E106" s="69" t="s">
        <v>71</v>
      </c>
      <c r="F106" s="70" t="s">
        <v>170</v>
      </c>
      <c r="G106" s="234" t="s">
        <v>172</v>
      </c>
      <c r="H106" s="234"/>
      <c r="I106" s="234"/>
      <c r="J106" s="235" t="s">
        <v>171</v>
      </c>
      <c r="K106" s="235"/>
      <c r="L106" s="235"/>
      <c r="M106" s="234" t="s">
        <v>173</v>
      </c>
      <c r="N106" s="234"/>
      <c r="O106" s="234"/>
      <c r="P106" s="36"/>
      <c r="Q106" s="36"/>
    </row>
    <row r="107" spans="1:17" x14ac:dyDescent="0.25">
      <c r="A107" s="68" t="s">
        <v>238</v>
      </c>
      <c r="B107" s="41"/>
      <c r="C107" s="41"/>
      <c r="D107" s="41"/>
      <c r="E107" s="41"/>
      <c r="F107" s="41"/>
      <c r="G107" s="225"/>
      <c r="H107" s="225"/>
      <c r="I107" s="225"/>
      <c r="J107" s="225"/>
      <c r="K107" s="225"/>
      <c r="L107" s="225"/>
      <c r="M107" s="225"/>
      <c r="N107" s="225"/>
      <c r="O107" s="225"/>
      <c r="P107" s="36"/>
      <c r="Q107" s="36"/>
    </row>
    <row r="108" spans="1:17" x14ac:dyDescent="0.25">
      <c r="A108" s="68" t="s">
        <v>239</v>
      </c>
      <c r="B108" s="41"/>
      <c r="C108" s="41"/>
      <c r="D108" s="41"/>
      <c r="E108" s="41"/>
      <c r="F108" s="41"/>
      <c r="G108" s="225"/>
      <c r="H108" s="225"/>
      <c r="I108" s="225"/>
      <c r="J108" s="225"/>
      <c r="K108" s="225"/>
      <c r="L108" s="225"/>
      <c r="M108" s="225"/>
      <c r="N108" s="225"/>
      <c r="O108" s="225"/>
      <c r="P108" s="36"/>
      <c r="Q108" s="36"/>
    </row>
    <row r="109" spans="1:17" x14ac:dyDescent="0.25">
      <c r="A109" s="68" t="s">
        <v>240</v>
      </c>
      <c r="B109" s="41"/>
      <c r="C109" s="41"/>
      <c r="D109" s="41"/>
      <c r="E109" s="41"/>
      <c r="F109" s="41"/>
      <c r="G109" s="225"/>
      <c r="H109" s="225"/>
      <c r="I109" s="225"/>
      <c r="J109" s="225"/>
      <c r="K109" s="225"/>
      <c r="L109" s="225"/>
      <c r="M109" s="225"/>
      <c r="N109" s="225"/>
      <c r="O109" s="225"/>
      <c r="P109" s="36"/>
      <c r="Q109" s="36"/>
    </row>
    <row r="110" spans="1:17" x14ac:dyDescent="0.25">
      <c r="A110" s="68" t="s">
        <v>241</v>
      </c>
      <c r="B110" s="41"/>
      <c r="C110" s="41"/>
      <c r="D110" s="41"/>
      <c r="E110" s="41"/>
      <c r="F110" s="41"/>
      <c r="G110" s="225"/>
      <c r="H110" s="225"/>
      <c r="I110" s="225"/>
      <c r="J110" s="225"/>
      <c r="K110" s="225"/>
      <c r="L110" s="225"/>
      <c r="M110" s="225"/>
      <c r="N110" s="225"/>
      <c r="O110" s="225"/>
      <c r="P110" s="36"/>
      <c r="Q110" s="36"/>
    </row>
    <row r="111" spans="1:17" x14ac:dyDescent="0.25">
      <c r="A111" s="68"/>
      <c r="B111" s="41"/>
      <c r="C111" s="41"/>
      <c r="D111" s="41"/>
      <c r="E111" s="41"/>
      <c r="F111" s="41"/>
      <c r="G111" s="225"/>
      <c r="H111" s="225"/>
      <c r="I111" s="225"/>
      <c r="J111" s="225"/>
      <c r="K111" s="225"/>
      <c r="L111" s="225"/>
      <c r="M111" s="225"/>
      <c r="N111" s="225"/>
      <c r="O111" s="225"/>
      <c r="P111" s="36"/>
      <c r="Q111" s="36"/>
    </row>
    <row r="112" spans="1:17" x14ac:dyDescent="0.25">
      <c r="A112" s="68"/>
      <c r="B112" s="41"/>
      <c r="C112" s="41"/>
      <c r="D112" s="41"/>
      <c r="E112" s="41"/>
      <c r="F112" s="41"/>
      <c r="G112" s="225"/>
      <c r="H112" s="225"/>
      <c r="I112" s="225"/>
      <c r="J112" s="225"/>
      <c r="K112" s="225"/>
      <c r="L112" s="225"/>
      <c r="M112" s="225"/>
      <c r="N112" s="225"/>
      <c r="O112" s="225"/>
      <c r="P112" s="36"/>
      <c r="Q112" s="36"/>
    </row>
    <row r="113" spans="1:17" x14ac:dyDescent="0.25">
      <c r="A113" s="73" t="s">
        <v>242</v>
      </c>
      <c r="B113" s="41"/>
      <c r="C113" s="41"/>
      <c r="D113" s="41"/>
      <c r="E113" s="41"/>
      <c r="F113" s="41"/>
      <c r="G113" s="225"/>
      <c r="H113" s="225"/>
      <c r="I113" s="225"/>
      <c r="J113" s="225"/>
      <c r="K113" s="225"/>
      <c r="L113" s="225"/>
      <c r="M113" s="225"/>
      <c r="N113" s="225"/>
      <c r="O113" s="225"/>
      <c r="P113" s="36"/>
      <c r="Q113" s="36"/>
    </row>
    <row r="114" spans="1:17" ht="15.75" thickBot="1" x14ac:dyDescent="0.3">
      <c r="A114" s="36"/>
      <c r="B114" s="36"/>
      <c r="C114" s="36"/>
      <c r="D114" s="36"/>
      <c r="E114" s="36"/>
      <c r="F114" s="36"/>
      <c r="G114" s="36"/>
      <c r="H114" s="36"/>
      <c r="I114" s="36"/>
      <c r="J114" s="36"/>
      <c r="K114" s="36"/>
      <c r="L114" s="36"/>
      <c r="M114" s="36"/>
      <c r="N114" s="36"/>
      <c r="O114" s="36"/>
      <c r="P114" s="36"/>
      <c r="Q114" s="36"/>
    </row>
    <row r="115" spans="1:17" ht="15.75" thickBot="1" x14ac:dyDescent="0.3">
      <c r="A115" s="63" t="s">
        <v>243</v>
      </c>
      <c r="B115" s="64"/>
      <c r="C115" s="64"/>
      <c r="D115" s="64"/>
      <c r="E115" s="64"/>
      <c r="F115" s="64"/>
      <c r="G115" s="64"/>
      <c r="H115" s="64"/>
      <c r="I115" s="64"/>
      <c r="J115" s="64"/>
      <c r="K115" s="64"/>
      <c r="L115" s="64"/>
      <c r="M115" s="64"/>
      <c r="N115" s="64"/>
      <c r="O115" s="64"/>
      <c r="P115" s="65"/>
      <c r="Q115" s="36"/>
    </row>
    <row r="116" spans="1:17" x14ac:dyDescent="0.25">
      <c r="A116" s="36"/>
      <c r="B116" s="36"/>
      <c r="C116" s="36"/>
      <c r="D116" s="36"/>
      <c r="E116" s="36"/>
      <c r="F116" s="36"/>
      <c r="G116" s="36"/>
      <c r="H116" s="36"/>
      <c r="I116" s="36"/>
      <c r="J116" s="36"/>
      <c r="K116" s="36"/>
      <c r="L116" s="36"/>
      <c r="M116" s="36"/>
      <c r="N116" s="36"/>
      <c r="O116" s="36"/>
      <c r="P116" s="36"/>
      <c r="Q116" s="36"/>
    </row>
    <row r="117" spans="1:17" s="1" customFormat="1" ht="30" x14ac:dyDescent="0.25">
      <c r="A117" s="52" t="s">
        <v>244</v>
      </c>
      <c r="B117" s="52" t="s">
        <v>245</v>
      </c>
      <c r="C117" s="52" t="s">
        <v>69</v>
      </c>
      <c r="D117" s="52" t="s">
        <v>193</v>
      </c>
      <c r="E117" s="52" t="s">
        <v>246</v>
      </c>
      <c r="F117" s="52" t="s">
        <v>247</v>
      </c>
      <c r="G117" s="52" t="s">
        <v>248</v>
      </c>
      <c r="H117" s="233" t="s">
        <v>249</v>
      </c>
      <c r="I117" s="233"/>
      <c r="J117" s="233"/>
      <c r="K117" s="232" t="s">
        <v>173</v>
      </c>
      <c r="L117" s="232"/>
      <c r="M117" s="232"/>
      <c r="N117" s="232" t="s">
        <v>250</v>
      </c>
      <c r="O117" s="232"/>
      <c r="P117" s="232"/>
      <c r="Q117" s="53"/>
    </row>
    <row r="118" spans="1:17" ht="34.9" customHeight="1" x14ac:dyDescent="0.25">
      <c r="A118" s="67" t="s">
        <v>251</v>
      </c>
      <c r="B118" s="192" t="s">
        <v>252</v>
      </c>
      <c r="C118" s="41" t="s">
        <v>253</v>
      </c>
      <c r="D118" s="41">
        <v>1998</v>
      </c>
      <c r="E118" s="41" t="s">
        <v>254</v>
      </c>
      <c r="F118" s="41" t="s">
        <v>255</v>
      </c>
      <c r="G118" s="41" t="s">
        <v>256</v>
      </c>
      <c r="H118" s="228"/>
      <c r="I118" s="228"/>
      <c r="J118" s="228"/>
      <c r="K118" s="228"/>
      <c r="L118" s="228"/>
      <c r="M118" s="228"/>
      <c r="N118" s="228"/>
      <c r="O118" s="228"/>
      <c r="P118" s="228"/>
      <c r="Q118" s="36"/>
    </row>
    <row r="119" spans="1:17" ht="33" customHeight="1" x14ac:dyDescent="0.25">
      <c r="A119" s="67" t="s">
        <v>257</v>
      </c>
      <c r="B119" s="192" t="s">
        <v>258</v>
      </c>
      <c r="C119" s="41" t="s">
        <v>259</v>
      </c>
      <c r="D119" s="41" t="s">
        <v>260</v>
      </c>
      <c r="E119" s="41"/>
      <c r="F119" s="41"/>
      <c r="G119" s="41"/>
      <c r="H119" s="228"/>
      <c r="I119" s="228"/>
      <c r="J119" s="228"/>
      <c r="K119" s="264"/>
      <c r="L119" s="264"/>
      <c r="M119" s="264"/>
      <c r="N119" s="228"/>
      <c r="O119" s="228"/>
      <c r="P119" s="228"/>
      <c r="Q119" s="36"/>
    </row>
    <row r="120" spans="1:17" ht="34.9" customHeight="1" x14ac:dyDescent="0.25">
      <c r="A120" s="67" t="s">
        <v>261</v>
      </c>
      <c r="B120" s="192" t="s">
        <v>262</v>
      </c>
      <c r="C120" s="41" t="s">
        <v>263</v>
      </c>
      <c r="D120" s="41" t="s">
        <v>260</v>
      </c>
      <c r="E120" s="41" t="s">
        <v>264</v>
      </c>
      <c r="F120" s="41" t="s">
        <v>255</v>
      </c>
      <c r="G120" s="41"/>
      <c r="H120" s="225" t="s">
        <v>265</v>
      </c>
      <c r="I120" s="225"/>
      <c r="J120" s="225"/>
      <c r="K120" s="265" t="s">
        <v>266</v>
      </c>
      <c r="L120" s="265"/>
      <c r="M120" s="265"/>
      <c r="N120" s="225" t="s">
        <v>267</v>
      </c>
      <c r="O120" s="225"/>
      <c r="P120" s="225"/>
      <c r="Q120" s="36"/>
    </row>
    <row r="121" spans="1:17" x14ac:dyDescent="0.25">
      <c r="A121" s="36"/>
      <c r="B121" s="36"/>
      <c r="C121" s="36"/>
      <c r="D121" s="36"/>
      <c r="E121" s="36"/>
      <c r="F121" s="36"/>
      <c r="G121" s="36"/>
      <c r="H121" s="36"/>
      <c r="I121" s="36"/>
      <c r="J121" s="36"/>
      <c r="K121" s="36"/>
      <c r="L121" s="36"/>
      <c r="M121" s="36"/>
      <c r="N121" s="36"/>
      <c r="O121" s="36"/>
      <c r="P121" s="36"/>
      <c r="Q121" s="36"/>
    </row>
    <row r="122" spans="1:17" x14ac:dyDescent="0.25">
      <c r="A122" s="54" t="s">
        <v>268</v>
      </c>
      <c r="B122" s="229" t="s">
        <v>245</v>
      </c>
      <c r="C122" s="229"/>
      <c r="D122" s="54" t="s">
        <v>193</v>
      </c>
      <c r="E122" s="54" t="s">
        <v>269</v>
      </c>
      <c r="F122" s="54" t="s">
        <v>270</v>
      </c>
      <c r="G122" s="55" t="s">
        <v>248</v>
      </c>
      <c r="H122" s="230" t="s">
        <v>249</v>
      </c>
      <c r="I122" s="230"/>
      <c r="J122" s="230"/>
      <c r="K122" s="231" t="s">
        <v>173</v>
      </c>
      <c r="L122" s="231"/>
      <c r="M122" s="231"/>
      <c r="N122" s="231" t="s">
        <v>250</v>
      </c>
      <c r="O122" s="231"/>
      <c r="P122" s="231"/>
      <c r="Q122" s="36"/>
    </row>
    <row r="123" spans="1:17" ht="41.45" customHeight="1" x14ac:dyDescent="0.25">
      <c r="A123" s="54" t="s">
        <v>271</v>
      </c>
      <c r="B123" s="226" t="s">
        <v>272</v>
      </c>
      <c r="C123" s="226"/>
      <c r="D123" s="41" t="s">
        <v>273</v>
      </c>
      <c r="E123" s="41" t="s">
        <v>274</v>
      </c>
      <c r="F123" s="41" t="s">
        <v>275</v>
      </c>
      <c r="G123" s="41">
        <v>2016</v>
      </c>
      <c r="H123" s="225" t="s">
        <v>276</v>
      </c>
      <c r="I123" s="225"/>
      <c r="J123" s="225"/>
      <c r="K123" s="225" t="s">
        <v>277</v>
      </c>
      <c r="L123" s="225"/>
      <c r="M123" s="225"/>
      <c r="N123" s="225" t="s">
        <v>278</v>
      </c>
      <c r="O123" s="225"/>
      <c r="P123" s="225"/>
      <c r="Q123" s="36"/>
    </row>
    <row r="124" spans="1:17" ht="45" customHeight="1" x14ac:dyDescent="0.25">
      <c r="A124" s="54" t="s">
        <v>279</v>
      </c>
      <c r="B124" s="226" t="s">
        <v>280</v>
      </c>
      <c r="C124" s="226"/>
      <c r="D124" s="41" t="s">
        <v>281</v>
      </c>
      <c r="E124" s="41" t="s">
        <v>282</v>
      </c>
      <c r="F124" s="41"/>
      <c r="G124" s="41">
        <v>2010</v>
      </c>
      <c r="H124" s="225" t="s">
        <v>283</v>
      </c>
      <c r="I124" s="225"/>
      <c r="J124" s="225"/>
      <c r="K124" s="225" t="s">
        <v>284</v>
      </c>
      <c r="L124" s="225"/>
      <c r="M124" s="225"/>
      <c r="N124" s="225"/>
      <c r="O124" s="225"/>
      <c r="P124" s="225"/>
      <c r="Q124" s="36"/>
    </row>
    <row r="125" spans="1:17" x14ac:dyDescent="0.25">
      <c r="H125" s="227"/>
      <c r="I125" s="227"/>
      <c r="J125" s="227"/>
      <c r="K125" s="227"/>
      <c r="L125" s="227"/>
      <c r="M125" s="227"/>
      <c r="N125" s="227"/>
      <c r="O125" s="227"/>
      <c r="P125" s="227"/>
    </row>
    <row r="126" spans="1:17" s="1" customFormat="1" ht="30" x14ac:dyDescent="0.25">
      <c r="A126" s="52" t="s">
        <v>285</v>
      </c>
      <c r="B126" s="52" t="s">
        <v>245</v>
      </c>
      <c r="C126" s="52" t="s">
        <v>69</v>
      </c>
      <c r="D126" s="52" t="s">
        <v>193</v>
      </c>
      <c r="E126" s="52" t="s">
        <v>269</v>
      </c>
      <c r="F126" s="52" t="s">
        <v>286</v>
      </c>
      <c r="G126" s="52" t="s">
        <v>248</v>
      </c>
      <c r="H126" s="233" t="s">
        <v>249</v>
      </c>
      <c r="I126" s="233"/>
      <c r="J126" s="233"/>
      <c r="K126" s="232" t="s">
        <v>173</v>
      </c>
      <c r="L126" s="232"/>
      <c r="M126" s="232"/>
      <c r="N126" s="232" t="s">
        <v>250</v>
      </c>
      <c r="O126" s="232"/>
      <c r="P126" s="232"/>
      <c r="Q126" s="53"/>
    </row>
    <row r="127" spans="1:17" ht="42.6" customHeight="1" x14ac:dyDescent="0.25">
      <c r="A127" s="71" t="s">
        <v>287</v>
      </c>
      <c r="B127" s="192" t="s">
        <v>288</v>
      </c>
      <c r="C127" s="41" t="s">
        <v>289</v>
      </c>
      <c r="D127" s="41" t="s">
        <v>290</v>
      </c>
      <c r="E127" s="41" t="s">
        <v>291</v>
      </c>
      <c r="F127" s="41" t="s">
        <v>292</v>
      </c>
      <c r="G127" s="41" t="s">
        <v>256</v>
      </c>
      <c r="H127" s="225" t="s">
        <v>293</v>
      </c>
      <c r="I127" s="225"/>
      <c r="J127" s="225"/>
      <c r="K127" s="225" t="s">
        <v>294</v>
      </c>
      <c r="L127" s="225"/>
      <c r="M127" s="225"/>
      <c r="N127" s="225"/>
      <c r="O127" s="225"/>
      <c r="P127" s="225"/>
      <c r="Q127" s="36"/>
    </row>
    <row r="128" spans="1:17" ht="33" customHeight="1" x14ac:dyDescent="0.25">
      <c r="A128" s="71" t="s">
        <v>295</v>
      </c>
      <c r="B128" s="191"/>
      <c r="C128" s="41"/>
      <c r="D128" s="41"/>
      <c r="E128" s="41"/>
      <c r="F128" s="41"/>
      <c r="G128" s="41"/>
      <c r="H128" s="225"/>
      <c r="I128" s="225"/>
      <c r="J128" s="225"/>
      <c r="K128" s="225"/>
      <c r="L128" s="225"/>
      <c r="M128" s="225"/>
      <c r="N128" s="225"/>
      <c r="O128" s="225"/>
      <c r="P128" s="225"/>
      <c r="Q128" s="36"/>
    </row>
    <row r="129" spans="1:17" ht="34.9" customHeight="1" x14ac:dyDescent="0.25">
      <c r="A129" s="71" t="s">
        <v>296</v>
      </c>
      <c r="B129" s="191"/>
      <c r="C129" s="41"/>
      <c r="D129" s="41"/>
      <c r="E129" s="41"/>
      <c r="F129" s="41"/>
      <c r="G129" s="41"/>
      <c r="H129" s="225"/>
      <c r="I129" s="225"/>
      <c r="J129" s="225"/>
      <c r="K129" s="225"/>
      <c r="L129" s="225"/>
      <c r="M129" s="225"/>
      <c r="N129" s="225"/>
      <c r="O129" s="225"/>
      <c r="P129" s="225"/>
      <c r="Q129" s="36"/>
    </row>
    <row r="130" spans="1:17" ht="34.9" customHeight="1" x14ac:dyDescent="0.25">
      <c r="A130" s="71" t="s">
        <v>297</v>
      </c>
      <c r="B130" s="191"/>
      <c r="C130" s="41"/>
      <c r="D130" s="41"/>
      <c r="E130" s="41"/>
      <c r="F130" s="41"/>
      <c r="G130" s="41"/>
      <c r="H130" s="225"/>
      <c r="I130" s="225"/>
      <c r="J130" s="225"/>
      <c r="K130" s="225"/>
      <c r="L130" s="225"/>
      <c r="M130" s="225"/>
      <c r="N130" s="225"/>
      <c r="O130" s="225"/>
      <c r="P130" s="225"/>
      <c r="Q130" s="36"/>
    </row>
    <row r="131" spans="1:17" ht="34.9" customHeight="1" x14ac:dyDescent="0.25">
      <c r="A131" s="71" t="s">
        <v>298</v>
      </c>
      <c r="B131" s="191"/>
      <c r="C131" s="41"/>
      <c r="D131" s="41"/>
      <c r="E131" s="41"/>
      <c r="F131" s="41"/>
      <c r="G131" s="41"/>
      <c r="H131" s="225"/>
      <c r="I131" s="225"/>
      <c r="J131" s="225"/>
      <c r="K131" s="225"/>
      <c r="L131" s="225"/>
      <c r="M131" s="225"/>
      <c r="N131" s="225"/>
      <c r="O131" s="225"/>
      <c r="P131" s="225"/>
      <c r="Q131" s="36"/>
    </row>
    <row r="132" spans="1:17" ht="34.9" customHeight="1" x14ac:dyDescent="0.25">
      <c r="A132" s="71" t="s">
        <v>299</v>
      </c>
      <c r="B132" s="191"/>
      <c r="C132" s="41"/>
      <c r="D132" s="41"/>
      <c r="E132" s="41"/>
      <c r="F132" s="41"/>
      <c r="G132" s="41"/>
      <c r="H132" s="225"/>
      <c r="I132" s="225"/>
      <c r="J132" s="225"/>
      <c r="K132" s="225"/>
      <c r="L132" s="225"/>
      <c r="M132" s="225"/>
      <c r="N132" s="225"/>
      <c r="O132" s="225"/>
      <c r="P132" s="225"/>
      <c r="Q132" s="36"/>
    </row>
    <row r="133" spans="1:17" ht="66" customHeight="1" x14ac:dyDescent="0.25">
      <c r="A133" s="72" t="s">
        <v>242</v>
      </c>
      <c r="B133" s="191"/>
      <c r="C133" s="41"/>
      <c r="D133" s="41"/>
      <c r="E133" s="41"/>
      <c r="F133" s="41"/>
      <c r="G133" s="41"/>
      <c r="H133" s="225"/>
      <c r="I133" s="225"/>
      <c r="J133" s="225"/>
      <c r="K133" s="225"/>
      <c r="L133" s="225"/>
      <c r="M133" s="225"/>
      <c r="N133" s="225"/>
      <c r="O133" s="225"/>
      <c r="P133" s="225"/>
      <c r="Q133" s="36"/>
    </row>
  </sheetData>
  <mergeCells count="192">
    <mergeCell ref="E39:F39"/>
    <mergeCell ref="E42:F42"/>
    <mergeCell ref="E43:F43"/>
    <mergeCell ref="L58:N58"/>
    <mergeCell ref="O58:Q58"/>
    <mergeCell ref="R58:T58"/>
    <mergeCell ref="B3:E3"/>
    <mergeCell ref="D6:E6"/>
    <mergeCell ref="D7:E7"/>
    <mergeCell ref="B13:E13"/>
    <mergeCell ref="A15:B15"/>
    <mergeCell ref="E38:F38"/>
    <mergeCell ref="L61:N61"/>
    <mergeCell ref="O61:Q61"/>
    <mergeCell ref="R61:T61"/>
    <mergeCell ref="L62:N62"/>
    <mergeCell ref="O62:Q62"/>
    <mergeCell ref="R62:T62"/>
    <mergeCell ref="L59:N59"/>
    <mergeCell ref="O59:Q59"/>
    <mergeCell ref="R59:T59"/>
    <mergeCell ref="L60:N60"/>
    <mergeCell ref="O60:Q60"/>
    <mergeCell ref="R60:T60"/>
    <mergeCell ref="G67:I67"/>
    <mergeCell ref="J67:L67"/>
    <mergeCell ref="M67:O67"/>
    <mergeCell ref="G68:I68"/>
    <mergeCell ref="J68:L68"/>
    <mergeCell ref="M68:O68"/>
    <mergeCell ref="L63:N63"/>
    <mergeCell ref="O63:Q63"/>
    <mergeCell ref="R63:T63"/>
    <mergeCell ref="G66:I66"/>
    <mergeCell ref="J66:L66"/>
    <mergeCell ref="M66:O66"/>
    <mergeCell ref="G71:I71"/>
    <mergeCell ref="J71:L71"/>
    <mergeCell ref="M71:O71"/>
    <mergeCell ref="G74:I74"/>
    <mergeCell ref="J74:L74"/>
    <mergeCell ref="M74:O74"/>
    <mergeCell ref="G69:I69"/>
    <mergeCell ref="J69:L69"/>
    <mergeCell ref="M69:O69"/>
    <mergeCell ref="G70:I70"/>
    <mergeCell ref="J70:L70"/>
    <mergeCell ref="M70:O70"/>
    <mergeCell ref="G77:I77"/>
    <mergeCell ref="J77:L77"/>
    <mergeCell ref="M77:O77"/>
    <mergeCell ref="G78:I78"/>
    <mergeCell ref="J78:L78"/>
    <mergeCell ref="M78:O78"/>
    <mergeCell ref="G75:I75"/>
    <mergeCell ref="J75:L75"/>
    <mergeCell ref="M75:O75"/>
    <mergeCell ref="G76:I76"/>
    <mergeCell ref="J76:L76"/>
    <mergeCell ref="M76:O76"/>
    <mergeCell ref="G83:I83"/>
    <mergeCell ref="J83:L83"/>
    <mergeCell ref="M83:O83"/>
    <mergeCell ref="G84:I84"/>
    <mergeCell ref="J84:L84"/>
    <mergeCell ref="M84:O84"/>
    <mergeCell ref="G79:I79"/>
    <mergeCell ref="J79:L79"/>
    <mergeCell ref="M79:O79"/>
    <mergeCell ref="G82:I82"/>
    <mergeCell ref="J82:L82"/>
    <mergeCell ref="M82:O82"/>
    <mergeCell ref="G87:I87"/>
    <mergeCell ref="J87:L87"/>
    <mergeCell ref="M87:O87"/>
    <mergeCell ref="G90:I90"/>
    <mergeCell ref="J90:L90"/>
    <mergeCell ref="M90:O90"/>
    <mergeCell ref="G85:I85"/>
    <mergeCell ref="J85:L85"/>
    <mergeCell ref="M85:O85"/>
    <mergeCell ref="G86:I86"/>
    <mergeCell ref="J86:L86"/>
    <mergeCell ref="M86:O86"/>
    <mergeCell ref="G93:I93"/>
    <mergeCell ref="J93:L93"/>
    <mergeCell ref="M93:O93"/>
    <mergeCell ref="G94:I94"/>
    <mergeCell ref="J94:L94"/>
    <mergeCell ref="M94:O94"/>
    <mergeCell ref="G91:I91"/>
    <mergeCell ref="J91:L91"/>
    <mergeCell ref="M91:O91"/>
    <mergeCell ref="G92:I92"/>
    <mergeCell ref="J92:L92"/>
    <mergeCell ref="M92:O92"/>
    <mergeCell ref="G97:I97"/>
    <mergeCell ref="J97:L97"/>
    <mergeCell ref="M97:O97"/>
    <mergeCell ref="G100:I100"/>
    <mergeCell ref="J100:L100"/>
    <mergeCell ref="M100:O100"/>
    <mergeCell ref="G95:I95"/>
    <mergeCell ref="J95:L95"/>
    <mergeCell ref="M95:O95"/>
    <mergeCell ref="G96:I96"/>
    <mergeCell ref="J96:L96"/>
    <mergeCell ref="M96:O96"/>
    <mergeCell ref="G103:I103"/>
    <mergeCell ref="J103:L103"/>
    <mergeCell ref="M103:O103"/>
    <mergeCell ref="G106:I106"/>
    <mergeCell ref="J106:L106"/>
    <mergeCell ref="M106:O106"/>
    <mergeCell ref="G101:I101"/>
    <mergeCell ref="J101:L101"/>
    <mergeCell ref="M101:O101"/>
    <mergeCell ref="G102:I102"/>
    <mergeCell ref="J102:L102"/>
    <mergeCell ref="M102:O102"/>
    <mergeCell ref="G109:I109"/>
    <mergeCell ref="J109:L109"/>
    <mergeCell ref="M109:O109"/>
    <mergeCell ref="G110:I110"/>
    <mergeCell ref="J110:L110"/>
    <mergeCell ref="M110:O110"/>
    <mergeCell ref="G107:I107"/>
    <mergeCell ref="J107:L107"/>
    <mergeCell ref="M107:O107"/>
    <mergeCell ref="G108:I108"/>
    <mergeCell ref="J108:L108"/>
    <mergeCell ref="M108:O108"/>
    <mergeCell ref="G113:I113"/>
    <mergeCell ref="J113:L113"/>
    <mergeCell ref="M113:O113"/>
    <mergeCell ref="H117:J117"/>
    <mergeCell ref="K117:M117"/>
    <mergeCell ref="N117:P117"/>
    <mergeCell ref="G111:I111"/>
    <mergeCell ref="J111:L111"/>
    <mergeCell ref="M111:O111"/>
    <mergeCell ref="G112:I112"/>
    <mergeCell ref="J112:L112"/>
    <mergeCell ref="M112:O112"/>
    <mergeCell ref="H120:J120"/>
    <mergeCell ref="K120:M120"/>
    <mergeCell ref="N120:P120"/>
    <mergeCell ref="B122:C122"/>
    <mergeCell ref="H122:J122"/>
    <mergeCell ref="K122:M122"/>
    <mergeCell ref="N122:P122"/>
    <mergeCell ref="H118:J118"/>
    <mergeCell ref="K118:M118"/>
    <mergeCell ref="N118:P118"/>
    <mergeCell ref="H119:J119"/>
    <mergeCell ref="K119:M119"/>
    <mergeCell ref="N119:P119"/>
    <mergeCell ref="H125:J125"/>
    <mergeCell ref="K125:M125"/>
    <mergeCell ref="N125:P125"/>
    <mergeCell ref="H126:J126"/>
    <mergeCell ref="K126:M126"/>
    <mergeCell ref="N126:P126"/>
    <mergeCell ref="B123:C123"/>
    <mergeCell ref="H123:J123"/>
    <mergeCell ref="K123:M123"/>
    <mergeCell ref="N123:P123"/>
    <mergeCell ref="B124:C124"/>
    <mergeCell ref="H124:J124"/>
    <mergeCell ref="K124:M124"/>
    <mergeCell ref="N124:P124"/>
    <mergeCell ref="H129:J129"/>
    <mergeCell ref="K129:M129"/>
    <mergeCell ref="N129:P129"/>
    <mergeCell ref="H130:J130"/>
    <mergeCell ref="K130:M130"/>
    <mergeCell ref="N130:P130"/>
    <mergeCell ref="H127:J127"/>
    <mergeCell ref="K127:M127"/>
    <mergeCell ref="N127:P127"/>
    <mergeCell ref="H128:J128"/>
    <mergeCell ref="K128:M128"/>
    <mergeCell ref="N128:P128"/>
    <mergeCell ref="H133:J133"/>
    <mergeCell ref="K133:M133"/>
    <mergeCell ref="N133:P133"/>
    <mergeCell ref="H131:J131"/>
    <mergeCell ref="K131:M131"/>
    <mergeCell ref="N131:P131"/>
    <mergeCell ref="H132:J132"/>
    <mergeCell ref="K132:M132"/>
    <mergeCell ref="N132:P132"/>
  </mergeCells>
  <conditionalFormatting sqref="D25:D29">
    <cfRule type="colorScale" priority="4">
      <colorScale>
        <cfvo type="min"/>
        <cfvo type="num" val="0"/>
        <cfvo type="max"/>
        <color rgb="FF63BE7B"/>
        <color rgb="FFFCFCFF"/>
        <color rgb="FFF8696B"/>
      </colorScale>
    </cfRule>
  </conditionalFormatting>
  <conditionalFormatting sqref="E42:F42">
    <cfRule type="colorScale" priority="3">
      <colorScale>
        <cfvo type="min"/>
        <cfvo type="percentile" val="50"/>
        <cfvo type="max"/>
        <color rgb="FF63BE7B"/>
        <color rgb="FFFCFCFF"/>
        <color rgb="FFF8696B"/>
      </colorScale>
    </cfRule>
  </conditionalFormatting>
  <conditionalFormatting sqref="E39:F39">
    <cfRule type="colorScale" priority="2">
      <colorScale>
        <cfvo type="min"/>
        <cfvo type="percentile" val="50"/>
        <cfvo type="max"/>
        <color rgb="FFF8696B"/>
        <color rgb="FFFCFCFF"/>
        <color rgb="FF63BE7B"/>
      </colorScale>
    </cfRule>
  </conditionalFormatting>
  <conditionalFormatting sqref="D32:D36">
    <cfRule type="colorScale" priority="1">
      <colorScale>
        <cfvo type="min"/>
        <cfvo type="num" val="0"/>
        <cfvo type="max"/>
        <color rgb="FF63BE7B"/>
        <color rgb="FFFCFCFF"/>
        <color rgb="FFF8696B"/>
      </colorScale>
    </cfRule>
  </conditionalFormatting>
  <hyperlinks>
    <hyperlink ref="D7" r:id="rId1" xr:uid="{BF64F865-65E0-4DE4-A0FE-5B06487B464A}"/>
  </hyperlinks>
  <pageMargins left="0.7" right="0.7" top="0.78740157499999996" bottom="0.78740157499999996" header="0.3" footer="0.3"/>
  <pageSetup paperSize="9" orientation="portrait" horizontalDpi="0" verticalDpi="0"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E7B3D4AAA5FFE41B7417A240B48EC1B" ma:contentTypeVersion="18" ma:contentTypeDescription="Ein neues Dokument erstellen." ma:contentTypeScope="" ma:versionID="9a6cc5e52ca27ab7cb60617236fa5fdd">
  <xsd:schema xmlns:xsd="http://www.w3.org/2001/XMLSchema" xmlns:xs="http://www.w3.org/2001/XMLSchema" xmlns:p="http://schemas.microsoft.com/office/2006/metadata/properties" xmlns:ns2="d90123df-0799-4970-8277-de40bc8ef575" xmlns:ns3="facdf916-e7e0-4d67-93e2-f8a85aeeb34a" targetNamespace="http://schemas.microsoft.com/office/2006/metadata/properties" ma:root="true" ma:fieldsID="fa7aa25af53b15d207ecf1aaad135145" ns2:_="" ns3:_="">
    <xsd:import namespace="d90123df-0799-4970-8277-de40bc8ef575"/>
    <xsd:import namespace="facdf916-e7e0-4d67-93e2-f8a85aeeb3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123df-0799-4970-8277-de40bc8ef5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af7553b0-f9c8-4f98-b2ff-dd9f9764d49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cdf916-e7e0-4d67-93e2-f8a85aeeb34a"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b79cc745-0cee-483c-912c-051eee2a6364}" ma:internalName="TaxCatchAll" ma:showField="CatchAllData" ma:web="facdf916-e7e0-4d67-93e2-f8a85aeeb3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E62756-B8C5-443B-A1F1-46A4C5603DC5}">
  <ds:schemaRefs>
    <ds:schemaRef ds:uri="http://schemas.microsoft.com/sharepoint/v3/contenttype/forms"/>
  </ds:schemaRefs>
</ds:datastoreItem>
</file>

<file path=customXml/itemProps2.xml><?xml version="1.0" encoding="utf-8"?>
<ds:datastoreItem xmlns:ds="http://schemas.openxmlformats.org/officeDocument/2006/customXml" ds:itemID="{EF4226BF-A185-4CBB-B4A3-B0C0AEDAA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123df-0799-4970-8277-de40bc8ef575"/>
    <ds:schemaRef ds:uri="facdf916-e7e0-4d67-93e2-f8a85aeeb3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Info Kurzanleitung</vt:lpstr>
      <vt:lpstr>THG-Faktoren</vt:lpstr>
      <vt:lpstr>Daten-Infomationen </vt:lpstr>
      <vt:lpstr>Übersicht Gebäude</vt:lpstr>
      <vt:lpstr>Geb.Vorlage</vt:lpstr>
      <vt:lpstr>Beispiel1</vt:lpstr>
      <vt:lpstr>Beispiel2</vt:lpstr>
    </vt:vector>
  </TitlesOfParts>
  <Manager/>
  <Company>Institut Wohnen und Umwelt Darmstadt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Gebäudesteckbriefe und Energiecontrolling</dc:title>
  <dc:subject/>
  <dc:creator>Stefan Swiderek</dc:creator>
  <cp:keywords>Energiecontrolling; Gebäudesteckbriefe; Kommunen; kleine Kommunen; Gemeinden; Prioritätenlisten; Energieverbrauch, IWU Darmstadt; Institut Wohnen und Umwelt; Governance der Gebäudemodenisierung; Hessen</cp:keywords>
  <dc:description/>
  <cp:lastModifiedBy>Sylvia Metz</cp:lastModifiedBy>
  <cp:revision/>
  <dcterms:created xsi:type="dcterms:W3CDTF">2024-02-27T10:58:28Z</dcterms:created>
  <dcterms:modified xsi:type="dcterms:W3CDTF">2025-02-27T09:06:29Z</dcterms:modified>
  <cp:category>Energieverbrauchscontrolling</cp:category>
  <cp:contentStatus/>
</cp:coreProperties>
</file>